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elley\WBLcasestudy\forRevision\"/>
    </mc:Choice>
  </mc:AlternateContent>
  <bookViews>
    <workbookView xWindow="0" yWindow="0" windowWidth="28800" windowHeight="12435"/>
  </bookViews>
  <sheets>
    <sheet name="Task1" sheetId="1" r:id="rId1"/>
    <sheet name="Tas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B38" i="2" s="1"/>
  <c r="B24" i="2"/>
  <c r="B19" i="2"/>
  <c r="B13" i="2"/>
  <c r="C12" i="2"/>
  <c r="C18" i="2" s="1"/>
  <c r="D18" i="2" s="1"/>
  <c r="C11" i="2"/>
  <c r="D11" i="2" s="1"/>
  <c r="C10" i="2"/>
  <c r="E7" i="2"/>
  <c r="B24" i="1"/>
  <c r="B19" i="1"/>
  <c r="B13" i="1"/>
  <c r="C12" i="1"/>
  <c r="C18" i="1" s="1"/>
  <c r="D18" i="1" s="1"/>
  <c r="C11" i="1"/>
  <c r="D11" i="1" s="1"/>
  <c r="E11" i="1" s="1"/>
  <c r="F11" i="1" s="1"/>
  <c r="G11" i="1" s="1"/>
  <c r="C10" i="1"/>
  <c r="E7" i="1"/>
  <c r="E18" i="2" l="1"/>
  <c r="F18" i="2" s="1"/>
  <c r="G18" i="2" s="1"/>
  <c r="C16" i="2"/>
  <c r="C23" i="2" s="1"/>
  <c r="C29" i="2" s="1"/>
  <c r="D12" i="2"/>
  <c r="E12" i="2" s="1"/>
  <c r="F12" i="2" s="1"/>
  <c r="G12" i="2" s="1"/>
  <c r="C27" i="2"/>
  <c r="E11" i="2"/>
  <c r="F11" i="2" s="1"/>
  <c r="G11" i="2" s="1"/>
  <c r="E18" i="1"/>
  <c r="F18" i="1" s="1"/>
  <c r="G18" i="1" s="1"/>
  <c r="C13" i="1"/>
  <c r="D13" i="1" s="1"/>
  <c r="E13" i="1" s="1"/>
  <c r="F13" i="1" s="1"/>
  <c r="G13" i="1" s="1"/>
  <c r="D27" i="2"/>
  <c r="E27" i="2" s="1"/>
  <c r="F27" i="2" s="1"/>
  <c r="G27" i="2" s="1"/>
  <c r="D23" i="2"/>
  <c r="E23" i="2" s="1"/>
  <c r="F23" i="2" s="1"/>
  <c r="G23" i="2" s="1"/>
  <c r="D10" i="2"/>
  <c r="E10" i="2" s="1"/>
  <c r="F10" i="2" s="1"/>
  <c r="G10" i="2" s="1"/>
  <c r="C17" i="2"/>
  <c r="D17" i="2" s="1"/>
  <c r="E17" i="2" s="1"/>
  <c r="F17" i="2" s="1"/>
  <c r="G17" i="2" s="1"/>
  <c r="C22" i="2"/>
  <c r="C13" i="2"/>
  <c r="D13" i="2" s="1"/>
  <c r="E13" i="2" s="1"/>
  <c r="F13" i="2" s="1"/>
  <c r="G13" i="2" s="1"/>
  <c r="D10" i="1"/>
  <c r="E10" i="1" s="1"/>
  <c r="F10" i="1" s="1"/>
  <c r="G10" i="1" s="1"/>
  <c r="C16" i="1"/>
  <c r="C17" i="1"/>
  <c r="D17" i="1" s="1"/>
  <c r="E17" i="1" s="1"/>
  <c r="F17" i="1" s="1"/>
  <c r="G17" i="1" s="1"/>
  <c r="D12" i="1"/>
  <c r="E12" i="1" s="1"/>
  <c r="F12" i="1" s="1"/>
  <c r="G12" i="1" s="1"/>
  <c r="C27" i="1"/>
  <c r="D16" i="2" l="1"/>
  <c r="E16" i="2" s="1"/>
  <c r="F16" i="2" s="1"/>
  <c r="G16" i="2" s="1"/>
  <c r="C28" i="2"/>
  <c r="C30" i="2" s="1"/>
  <c r="B29" i="2" s="1"/>
  <c r="D28" i="2"/>
  <c r="E28" i="2" s="1"/>
  <c r="F28" i="2" s="1"/>
  <c r="G28" i="2" s="1"/>
  <c r="D29" i="2"/>
  <c r="E29" i="2" s="1"/>
  <c r="F29" i="2" s="1"/>
  <c r="G29" i="2" s="1"/>
  <c r="D22" i="2"/>
  <c r="E22" i="2" s="1"/>
  <c r="F22" i="2" s="1"/>
  <c r="G22" i="2" s="1"/>
  <c r="C24" i="2"/>
  <c r="D24" i="2" s="1"/>
  <c r="E24" i="2" s="1"/>
  <c r="F24" i="2" s="1"/>
  <c r="G24" i="2" s="1"/>
  <c r="C19" i="2"/>
  <c r="D19" i="2" s="1"/>
  <c r="E19" i="2" s="1"/>
  <c r="F19" i="2" s="1"/>
  <c r="G19" i="2" s="1"/>
  <c r="C23" i="1"/>
  <c r="C22" i="1"/>
  <c r="D16" i="1"/>
  <c r="E16" i="1" s="1"/>
  <c r="F16" i="1" s="1"/>
  <c r="G16" i="1" s="1"/>
  <c r="C19" i="1"/>
  <c r="D19" i="1" s="1"/>
  <c r="E19" i="1" s="1"/>
  <c r="F19" i="1" s="1"/>
  <c r="G19" i="1" s="1"/>
  <c r="D27" i="1"/>
  <c r="E27" i="1" s="1"/>
  <c r="F27" i="1" s="1"/>
  <c r="G27" i="1" s="1"/>
  <c r="D30" i="2" l="1"/>
  <c r="E30" i="2" s="1"/>
  <c r="F30" i="2" s="1"/>
  <c r="G30" i="2" s="1"/>
  <c r="B27" i="2"/>
  <c r="B28" i="2"/>
  <c r="D23" i="1"/>
  <c r="E23" i="1" s="1"/>
  <c r="F23" i="1" s="1"/>
  <c r="G23" i="1" s="1"/>
  <c r="C29" i="1"/>
  <c r="D22" i="1"/>
  <c r="E22" i="1" s="1"/>
  <c r="F22" i="1" s="1"/>
  <c r="G22" i="1" s="1"/>
  <c r="C24" i="1"/>
  <c r="D24" i="1" s="1"/>
  <c r="E24" i="1" s="1"/>
  <c r="F24" i="1" s="1"/>
  <c r="G24" i="1" s="1"/>
  <c r="C28" i="1"/>
  <c r="B30" i="2" l="1"/>
  <c r="D28" i="1"/>
  <c r="E28" i="1" s="1"/>
  <c r="F28" i="1" s="1"/>
  <c r="G28" i="1" s="1"/>
  <c r="C30" i="1"/>
  <c r="B28" i="1" s="1"/>
  <c r="D29" i="1"/>
  <c r="E29" i="1" s="1"/>
  <c r="F29" i="1" s="1"/>
  <c r="G29" i="1" s="1"/>
  <c r="K6" i="1" l="1"/>
  <c r="K7" i="1" s="1"/>
  <c r="K9" i="1" s="1"/>
  <c r="B29" i="1"/>
  <c r="D30" i="1"/>
  <c r="E30" i="1" s="1"/>
  <c r="F30" i="1" s="1"/>
  <c r="G30" i="1" s="1"/>
  <c r="B27" i="1"/>
  <c r="B30" i="1" l="1"/>
</calcChain>
</file>

<file path=xl/sharedStrings.xml><?xml version="1.0" encoding="utf-8"?>
<sst xmlns="http://schemas.openxmlformats.org/spreadsheetml/2006/main" count="139" uniqueCount="58">
  <si>
    <t>White Bear Lake: Tale of a Disappearing Lake and Efforts to Restore It</t>
  </si>
  <si>
    <t>Annual Rainfall</t>
  </si>
  <si>
    <t>in/yr</t>
  </si>
  <si>
    <t>Drainage Basin Area</t>
  </si>
  <si>
    <r>
      <t>km</t>
    </r>
    <r>
      <rPr>
        <vertAlign val="superscript"/>
        <sz val="10"/>
        <rFont val="Arial"/>
        <family val="2"/>
      </rPr>
      <t>2</t>
    </r>
  </si>
  <si>
    <t>=</t>
  </si>
  <si>
    <r>
      <t>m</t>
    </r>
    <r>
      <rPr>
        <vertAlign val="superscript"/>
        <sz val="10"/>
        <rFont val="Arial"/>
        <family val="2"/>
      </rPr>
      <t>2</t>
    </r>
  </si>
  <si>
    <t>(WBL watershed area = 7,526 acres)</t>
  </si>
  <si>
    <t>Flow paths
from Rainfall</t>
  </si>
  <si>
    <t>% of flux</t>
  </si>
  <si>
    <t>m/yr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</si>
  <si>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/yr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</si>
  <si>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/day</t>
    </r>
  </si>
  <si>
    <t>gal/day</t>
  </si>
  <si>
    <t>Evapotranspiration</t>
  </si>
  <si>
    <t>Runoff</t>
  </si>
  <si>
    <t>Infiltration</t>
  </si>
  <si>
    <t>Total
(should equal Rainfall total)</t>
  </si>
  <si>
    <t>these numbers are best estimates</t>
  </si>
  <si>
    <t>Flow paths
from Infiltration</t>
  </si>
  <si>
    <t>Groundwater</t>
  </si>
  <si>
    <t>Total
(should equal Infiltration total)</t>
  </si>
  <si>
    <t>Flow paths
from Groundwater</t>
  </si>
  <si>
    <t>Groundwater outflow</t>
  </si>
  <si>
    <t>Total
(should equal Groundwater total)</t>
  </si>
  <si>
    <t>OUTPUTS</t>
  </si>
  <si>
    <t>Total ET</t>
  </si>
  <si>
    <t>Total Runoff</t>
  </si>
  <si>
    <t>Total Ground water outflow</t>
  </si>
  <si>
    <t>Total
(should equal Input - Rainfall)</t>
  </si>
  <si>
    <t>Consumption Capacity</t>
  </si>
  <si>
    <t>Personal usage</t>
  </si>
  <si>
    <t>gal/day/person</t>
  </si>
  <si>
    <t>Available water</t>
  </si>
  <si>
    <t>People able to be supported</t>
  </si>
  <si>
    <t>people</t>
  </si>
  <si>
    <t>2014 Population estimate (WBL, Hugo, Forest Lake)</t>
  </si>
  <si>
    <t>Surplus (deficit)</t>
  </si>
  <si>
    <t>Rainfall</t>
  </si>
  <si>
    <t>Pumping</t>
  </si>
  <si>
    <t>Total Water Extraction</t>
  </si>
  <si>
    <t>Total Groundwater outflow</t>
  </si>
  <si>
    <t>Change this value to explore the effects of waste (increase) or conservation (decrease)</t>
  </si>
  <si>
    <t>Change this value to explore the effects of local population changes (increase or decrease)</t>
  </si>
  <si>
    <t>Water needs based on 2014 population</t>
  </si>
  <si>
    <t>gal/day (from G22)</t>
  </si>
  <si>
    <t>Change this value to explore the effects of greater reliance on aquifer water (increase) or greater reliance on other water sources (decrease)</t>
  </si>
  <si>
    <r>
      <t>Task 2</t>
    </r>
    <r>
      <rPr>
        <sz val="12"/>
        <color indexed="8"/>
        <rFont val="Arial"/>
        <family val="2"/>
      </rPr>
      <t xml:space="preserve"> is designed to explore how changes in area population affect water availability from underlying aquifers and subsequent lake levels</t>
    </r>
  </si>
  <si>
    <t xml:space="preserve">Hydrologic Cycle and Water Balance Equation Excel spreadsheet created by Dr. Eric Peterson, Department of Geography-Geology, Illinois State University, Normal, IL. </t>
  </si>
  <si>
    <t>Modified by Dr. David Kelley, Department of Geography and Environmental Studies, University of St. Thomas, St. Paul, MN</t>
  </si>
  <si>
    <t>Try to make this value as close to zero as possible</t>
  </si>
  <si>
    <r>
      <rPr>
        <b/>
        <sz val="12"/>
        <color theme="1"/>
        <rFont val="Arial"/>
        <family val="2"/>
      </rPr>
      <t>Task 1</t>
    </r>
    <r>
      <rPr>
        <sz val="12"/>
        <color theme="1"/>
        <rFont val="Arial"/>
        <family val="2"/>
      </rPr>
      <t xml:space="preserve"> is designed to explore how changes in rainfall affect lake levels and consequently water availability from underlying aquifers</t>
    </r>
  </si>
  <si>
    <t>Available groundwater extraction via pumping</t>
  </si>
  <si>
    <t>GW pumping exceeding needs based on 30"/yr rainfall</t>
  </si>
  <si>
    <t>If this value becomes negative, pumping rates exceed natural replenishment and the lake levels will decline.</t>
  </si>
  <si>
    <t>based on USGS estimates (http://water.usgs.gov/edu/qa-home-percapita.html)</t>
  </si>
  <si>
    <t>K6 is useable water annually based on rainfall total in B6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</si>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</sst>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Fill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Fill="1" applyBorder="1"/>
    <xf numFmtId="0" fontId="0" fillId="3" borderId="0" xfId="0" applyFill="1"/>
    <xf numFmtId="0" fontId="0" fillId="0" borderId="0" xfId="0" quotePrefix="1" applyFill="1"/>
    <xf numFmtId="0" fontId="0" fillId="0" borderId="0" xfId="0" applyFont="1" applyFill="1"/>
    <xf numFmtId="0" fontId="5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center"/>
    </xf>
    <xf numFmtId="0" fontId="0" fillId="0" borderId="6" xfId="0" applyFill="1" applyBorder="1"/>
    <xf numFmtId="9" fontId="0" fillId="0" borderId="0" xfId="1" applyFont="1" applyFill="1"/>
    <xf numFmtId="11" fontId="0" fillId="0" borderId="0" xfId="0" applyNumberFormat="1" applyFill="1"/>
    <xf numFmtId="0" fontId="4" fillId="0" borderId="0" xfId="0" applyFont="1" applyFill="1"/>
    <xf numFmtId="0" fontId="0" fillId="0" borderId="5" xfId="0" applyFill="1" applyBorder="1"/>
    <xf numFmtId="9" fontId="0" fillId="0" borderId="5" xfId="1" applyFont="1" applyFill="1" applyBorder="1"/>
    <xf numFmtId="11" fontId="0" fillId="0" borderId="5" xfId="0" applyNumberFormat="1" applyFill="1" applyBorder="1"/>
    <xf numFmtId="0" fontId="5" fillId="4" borderId="0" xfId="0" applyFont="1" applyFill="1" applyBorder="1" applyAlignment="1">
      <alignment wrapText="1"/>
    </xf>
    <xf numFmtId="0" fontId="0" fillId="4" borderId="0" xfId="0" applyFill="1"/>
    <xf numFmtId="11" fontId="0" fillId="4" borderId="0" xfId="0" applyNumberFormat="1" applyFill="1"/>
    <xf numFmtId="0" fontId="4" fillId="0" borderId="6" xfId="0" applyFont="1" applyFill="1" applyBorder="1"/>
    <xf numFmtId="9" fontId="0" fillId="4" borderId="0" xfId="0" applyNumberFormat="1" applyFill="1"/>
    <xf numFmtId="0" fontId="8" fillId="0" borderId="0" xfId="0" applyFont="1" applyFill="1"/>
    <xf numFmtId="0" fontId="5" fillId="5" borderId="0" xfId="0" applyFont="1" applyFill="1" applyBorder="1" applyAlignment="1">
      <alignment wrapText="1"/>
    </xf>
    <xf numFmtId="9" fontId="0" fillId="5" borderId="0" xfId="1" applyFont="1" applyFill="1"/>
    <xf numFmtId="0" fontId="0" fillId="5" borderId="0" xfId="0" applyFill="1"/>
    <xf numFmtId="11" fontId="0" fillId="5" borderId="0" xfId="0" applyNumberFormat="1" applyFill="1"/>
    <xf numFmtId="0" fontId="9" fillId="6" borderId="7" xfId="0" applyFont="1" applyFill="1" applyBorder="1"/>
    <xf numFmtId="0" fontId="10" fillId="6" borderId="8" xfId="0" applyFont="1" applyFill="1" applyBorder="1"/>
    <xf numFmtId="0" fontId="10" fillId="6" borderId="9" xfId="0" applyFont="1" applyFill="1" applyBorder="1"/>
    <xf numFmtId="0" fontId="10" fillId="0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11" xfId="0" applyFont="1" applyFill="1" applyBorder="1"/>
    <xf numFmtId="0" fontId="11" fillId="0" borderId="0" xfId="0" applyFont="1" applyFill="1"/>
    <xf numFmtId="0" fontId="12" fillId="3" borderId="3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2" fontId="0" fillId="0" borderId="0" xfId="0" applyNumberFormat="1" applyFill="1"/>
    <xf numFmtId="0" fontId="13" fillId="0" borderId="0" xfId="0" applyFont="1" applyFill="1"/>
    <xf numFmtId="0" fontId="14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9" fontId="1" fillId="0" borderId="0" xfId="1" applyFill="1"/>
    <xf numFmtId="9" fontId="1" fillId="0" borderId="5" xfId="1" applyFill="1" applyBorder="1"/>
    <xf numFmtId="9" fontId="1" fillId="4" borderId="0" xfId="1" applyFill="1"/>
    <xf numFmtId="0" fontId="8" fillId="6" borderId="7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4" fillId="6" borderId="10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4" fillId="6" borderId="0" xfId="0" applyFont="1" applyFill="1" applyBorder="1"/>
    <xf numFmtId="0" fontId="4" fillId="6" borderId="11" xfId="0" applyFont="1" applyFill="1" applyBorder="1"/>
    <xf numFmtId="0" fontId="16" fillId="0" borderId="0" xfId="0" applyFont="1" applyFill="1"/>
    <xf numFmtId="11" fontId="0" fillId="6" borderId="0" xfId="0" applyNumberFormat="1" applyFill="1" applyBorder="1"/>
    <xf numFmtId="0" fontId="10" fillId="6" borderId="12" xfId="0" applyFont="1" applyFill="1" applyBorder="1"/>
    <xf numFmtId="2" fontId="10" fillId="6" borderId="13" xfId="0" applyNumberFormat="1" applyFont="1" applyFill="1" applyBorder="1"/>
    <xf numFmtId="0" fontId="17" fillId="0" borderId="0" xfId="0" applyFont="1" applyFill="1"/>
    <xf numFmtId="9" fontId="13" fillId="0" borderId="0" xfId="1" applyFont="1" applyFill="1"/>
    <xf numFmtId="3" fontId="10" fillId="6" borderId="0" xfId="0" applyNumberFormat="1" applyFont="1" applyFill="1" applyBorder="1"/>
    <xf numFmtId="3" fontId="12" fillId="3" borderId="1" xfId="0" applyNumberFormat="1" applyFont="1" applyFill="1" applyBorder="1"/>
    <xf numFmtId="3" fontId="4" fillId="6" borderId="0" xfId="0" applyNumberFormat="1" applyFont="1" applyFill="1" applyBorder="1"/>
    <xf numFmtId="3" fontId="5" fillId="6" borderId="0" xfId="0" applyNumberFormat="1" applyFont="1" applyFill="1" applyBorder="1"/>
    <xf numFmtId="0" fontId="18" fillId="0" borderId="0" xfId="0" applyFont="1"/>
    <xf numFmtId="11" fontId="19" fillId="0" borderId="0" xfId="0" applyNumberFormat="1" applyFont="1" applyFill="1"/>
    <xf numFmtId="0" fontId="19" fillId="0" borderId="0" xfId="0" applyFont="1" applyFill="1" applyBorder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4" fillId="6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7" xfId="0" applyFill="1" applyBorder="1"/>
    <xf numFmtId="0" fontId="0" fillId="0" borderId="16" xfId="0" applyFill="1" applyBorder="1"/>
    <xf numFmtId="9" fontId="0" fillId="0" borderId="0" xfId="1" applyFont="1" applyFill="1" applyProtection="1"/>
    <xf numFmtId="0" fontId="0" fillId="0" borderId="0" xfId="0" applyFill="1" applyProtection="1"/>
    <xf numFmtId="11" fontId="0" fillId="0" borderId="0" xfId="0" applyNumberFormat="1" applyFill="1" applyProtection="1"/>
    <xf numFmtId="9" fontId="0" fillId="0" borderId="5" xfId="1" applyFont="1" applyFill="1" applyBorder="1" applyProtection="1"/>
    <xf numFmtId="0" fontId="0" fillId="0" borderId="5" xfId="0" applyFill="1" applyBorder="1" applyProtection="1"/>
    <xf numFmtId="11" fontId="0" fillId="0" borderId="5" xfId="0" applyNumberFormat="1" applyFill="1" applyBorder="1" applyProtection="1"/>
    <xf numFmtId="9" fontId="0" fillId="4" borderId="0" xfId="1" applyFont="1" applyFill="1" applyProtection="1"/>
    <xf numFmtId="0" fontId="0" fillId="4" borderId="0" xfId="0" applyFill="1" applyProtection="1"/>
    <xf numFmtId="11" fontId="0" fillId="4" borderId="0" xfId="0" applyNumberFormat="1" applyFill="1" applyProtection="1"/>
    <xf numFmtId="0" fontId="5" fillId="0" borderId="5" xfId="0" applyFont="1" applyFill="1" applyBorder="1" applyAlignment="1" applyProtection="1">
      <alignment horizontal="center"/>
    </xf>
    <xf numFmtId="9" fontId="0" fillId="4" borderId="0" xfId="0" applyNumberFormat="1" applyFill="1" applyProtection="1"/>
    <xf numFmtId="2" fontId="0" fillId="0" borderId="5" xfId="0" applyNumberFormat="1" applyFill="1" applyBorder="1" applyProtection="1"/>
    <xf numFmtId="9" fontId="0" fillId="5" borderId="0" xfId="1" applyFont="1" applyFill="1" applyProtection="1"/>
    <xf numFmtId="0" fontId="0" fillId="5" borderId="0" xfId="0" applyFill="1" applyProtection="1"/>
    <xf numFmtId="11" fontId="0" fillId="5" borderId="0" xfId="0" applyNumberFormat="1" applyFill="1" applyProtection="1"/>
    <xf numFmtId="0" fontId="5" fillId="3" borderId="4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3" fontId="12" fillId="3" borderId="15" xfId="0" applyNumberFormat="1" applyFont="1" applyFill="1" applyBorder="1" applyProtection="1">
      <protection locked="0"/>
    </xf>
    <xf numFmtId="3" fontId="5" fillId="3" borderId="15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B6" sqref="B6"/>
    </sheetView>
  </sheetViews>
  <sheetFormatPr defaultRowHeight="15" x14ac:dyDescent="0.25"/>
  <cols>
    <col min="1" max="1" width="49.5703125" style="2" bestFit="1" customWidth="1"/>
    <col min="2" max="2" width="9.5703125" style="2" bestFit="1" customWidth="1"/>
    <col min="3" max="3" width="7" style="2" customWidth="1"/>
    <col min="4" max="4" width="9" style="2" bestFit="1" customWidth="1"/>
    <col min="5" max="5" width="10" style="2" bestFit="1" customWidth="1"/>
    <col min="6" max="6" width="9" style="2" bestFit="1" customWidth="1"/>
    <col min="7" max="7" width="32.5703125" style="2" customWidth="1"/>
    <col min="8" max="9" width="9.140625" style="2"/>
    <col min="10" max="10" width="45.42578125" style="2" bestFit="1" customWidth="1"/>
    <col min="11" max="11" width="11.5703125" style="2" customWidth="1"/>
    <col min="12" max="12" width="13.28515625" style="2" bestFit="1" customWidth="1"/>
    <col min="13" max="13" width="9.140625" style="2"/>
    <col min="14" max="14" width="50" style="2" bestFit="1" customWidth="1"/>
    <col min="15" max="256" width="9.140625" style="2"/>
    <col min="257" max="257" width="49.5703125" style="2" bestFit="1" customWidth="1"/>
    <col min="258" max="258" width="9.5703125" style="2" bestFit="1" customWidth="1"/>
    <col min="259" max="259" width="7" style="2" customWidth="1"/>
    <col min="260" max="260" width="9" style="2" bestFit="1" customWidth="1"/>
    <col min="261" max="261" width="10" style="2" bestFit="1" customWidth="1"/>
    <col min="262" max="262" width="9" style="2" bestFit="1" customWidth="1"/>
    <col min="263" max="263" width="32.5703125" style="2" customWidth="1"/>
    <col min="264" max="512" width="9.140625" style="2"/>
    <col min="513" max="513" width="49.5703125" style="2" bestFit="1" customWidth="1"/>
    <col min="514" max="514" width="9.5703125" style="2" bestFit="1" customWidth="1"/>
    <col min="515" max="515" width="7" style="2" customWidth="1"/>
    <col min="516" max="516" width="9" style="2" bestFit="1" customWidth="1"/>
    <col min="517" max="517" width="10" style="2" bestFit="1" customWidth="1"/>
    <col min="518" max="518" width="9" style="2" bestFit="1" customWidth="1"/>
    <col min="519" max="519" width="32.5703125" style="2" customWidth="1"/>
    <col min="520" max="768" width="9.140625" style="2"/>
    <col min="769" max="769" width="49.5703125" style="2" bestFit="1" customWidth="1"/>
    <col min="770" max="770" width="9.5703125" style="2" bestFit="1" customWidth="1"/>
    <col min="771" max="771" width="7" style="2" customWidth="1"/>
    <col min="772" max="772" width="9" style="2" bestFit="1" customWidth="1"/>
    <col min="773" max="773" width="10" style="2" bestFit="1" customWidth="1"/>
    <col min="774" max="774" width="9" style="2" bestFit="1" customWidth="1"/>
    <col min="775" max="775" width="32.5703125" style="2" customWidth="1"/>
    <col min="776" max="1024" width="9.140625" style="2"/>
    <col min="1025" max="1025" width="49.5703125" style="2" bestFit="1" customWidth="1"/>
    <col min="1026" max="1026" width="9.5703125" style="2" bestFit="1" customWidth="1"/>
    <col min="1027" max="1027" width="7" style="2" customWidth="1"/>
    <col min="1028" max="1028" width="9" style="2" bestFit="1" customWidth="1"/>
    <col min="1029" max="1029" width="10" style="2" bestFit="1" customWidth="1"/>
    <col min="1030" max="1030" width="9" style="2" bestFit="1" customWidth="1"/>
    <col min="1031" max="1031" width="32.5703125" style="2" customWidth="1"/>
    <col min="1032" max="1280" width="9.140625" style="2"/>
    <col min="1281" max="1281" width="49.5703125" style="2" bestFit="1" customWidth="1"/>
    <col min="1282" max="1282" width="9.5703125" style="2" bestFit="1" customWidth="1"/>
    <col min="1283" max="1283" width="7" style="2" customWidth="1"/>
    <col min="1284" max="1284" width="9" style="2" bestFit="1" customWidth="1"/>
    <col min="1285" max="1285" width="10" style="2" bestFit="1" customWidth="1"/>
    <col min="1286" max="1286" width="9" style="2" bestFit="1" customWidth="1"/>
    <col min="1287" max="1287" width="32.5703125" style="2" customWidth="1"/>
    <col min="1288" max="1536" width="9.140625" style="2"/>
    <col min="1537" max="1537" width="49.5703125" style="2" bestFit="1" customWidth="1"/>
    <col min="1538" max="1538" width="9.5703125" style="2" bestFit="1" customWidth="1"/>
    <col min="1539" max="1539" width="7" style="2" customWidth="1"/>
    <col min="1540" max="1540" width="9" style="2" bestFit="1" customWidth="1"/>
    <col min="1541" max="1541" width="10" style="2" bestFit="1" customWidth="1"/>
    <col min="1542" max="1542" width="9" style="2" bestFit="1" customWidth="1"/>
    <col min="1543" max="1543" width="32.5703125" style="2" customWidth="1"/>
    <col min="1544" max="1792" width="9.140625" style="2"/>
    <col min="1793" max="1793" width="49.5703125" style="2" bestFit="1" customWidth="1"/>
    <col min="1794" max="1794" width="9.5703125" style="2" bestFit="1" customWidth="1"/>
    <col min="1795" max="1795" width="7" style="2" customWidth="1"/>
    <col min="1796" max="1796" width="9" style="2" bestFit="1" customWidth="1"/>
    <col min="1797" max="1797" width="10" style="2" bestFit="1" customWidth="1"/>
    <col min="1798" max="1798" width="9" style="2" bestFit="1" customWidth="1"/>
    <col min="1799" max="1799" width="32.5703125" style="2" customWidth="1"/>
    <col min="1800" max="2048" width="9.140625" style="2"/>
    <col min="2049" max="2049" width="49.5703125" style="2" bestFit="1" customWidth="1"/>
    <col min="2050" max="2050" width="9.5703125" style="2" bestFit="1" customWidth="1"/>
    <col min="2051" max="2051" width="7" style="2" customWidth="1"/>
    <col min="2052" max="2052" width="9" style="2" bestFit="1" customWidth="1"/>
    <col min="2053" max="2053" width="10" style="2" bestFit="1" customWidth="1"/>
    <col min="2054" max="2054" width="9" style="2" bestFit="1" customWidth="1"/>
    <col min="2055" max="2055" width="32.5703125" style="2" customWidth="1"/>
    <col min="2056" max="2304" width="9.140625" style="2"/>
    <col min="2305" max="2305" width="49.5703125" style="2" bestFit="1" customWidth="1"/>
    <col min="2306" max="2306" width="9.5703125" style="2" bestFit="1" customWidth="1"/>
    <col min="2307" max="2307" width="7" style="2" customWidth="1"/>
    <col min="2308" max="2308" width="9" style="2" bestFit="1" customWidth="1"/>
    <col min="2309" max="2309" width="10" style="2" bestFit="1" customWidth="1"/>
    <col min="2310" max="2310" width="9" style="2" bestFit="1" customWidth="1"/>
    <col min="2311" max="2311" width="32.5703125" style="2" customWidth="1"/>
    <col min="2312" max="2560" width="9.140625" style="2"/>
    <col min="2561" max="2561" width="49.5703125" style="2" bestFit="1" customWidth="1"/>
    <col min="2562" max="2562" width="9.5703125" style="2" bestFit="1" customWidth="1"/>
    <col min="2563" max="2563" width="7" style="2" customWidth="1"/>
    <col min="2564" max="2564" width="9" style="2" bestFit="1" customWidth="1"/>
    <col min="2565" max="2565" width="10" style="2" bestFit="1" customWidth="1"/>
    <col min="2566" max="2566" width="9" style="2" bestFit="1" customWidth="1"/>
    <col min="2567" max="2567" width="32.5703125" style="2" customWidth="1"/>
    <col min="2568" max="2816" width="9.140625" style="2"/>
    <col min="2817" max="2817" width="49.5703125" style="2" bestFit="1" customWidth="1"/>
    <col min="2818" max="2818" width="9.5703125" style="2" bestFit="1" customWidth="1"/>
    <col min="2819" max="2819" width="7" style="2" customWidth="1"/>
    <col min="2820" max="2820" width="9" style="2" bestFit="1" customWidth="1"/>
    <col min="2821" max="2821" width="10" style="2" bestFit="1" customWidth="1"/>
    <col min="2822" max="2822" width="9" style="2" bestFit="1" customWidth="1"/>
    <col min="2823" max="2823" width="32.5703125" style="2" customWidth="1"/>
    <col min="2824" max="3072" width="9.140625" style="2"/>
    <col min="3073" max="3073" width="49.5703125" style="2" bestFit="1" customWidth="1"/>
    <col min="3074" max="3074" width="9.5703125" style="2" bestFit="1" customWidth="1"/>
    <col min="3075" max="3075" width="7" style="2" customWidth="1"/>
    <col min="3076" max="3076" width="9" style="2" bestFit="1" customWidth="1"/>
    <col min="3077" max="3077" width="10" style="2" bestFit="1" customWidth="1"/>
    <col min="3078" max="3078" width="9" style="2" bestFit="1" customWidth="1"/>
    <col min="3079" max="3079" width="32.5703125" style="2" customWidth="1"/>
    <col min="3080" max="3328" width="9.140625" style="2"/>
    <col min="3329" max="3329" width="49.5703125" style="2" bestFit="1" customWidth="1"/>
    <col min="3330" max="3330" width="9.5703125" style="2" bestFit="1" customWidth="1"/>
    <col min="3331" max="3331" width="7" style="2" customWidth="1"/>
    <col min="3332" max="3332" width="9" style="2" bestFit="1" customWidth="1"/>
    <col min="3333" max="3333" width="10" style="2" bestFit="1" customWidth="1"/>
    <col min="3334" max="3334" width="9" style="2" bestFit="1" customWidth="1"/>
    <col min="3335" max="3335" width="32.5703125" style="2" customWidth="1"/>
    <col min="3336" max="3584" width="9.140625" style="2"/>
    <col min="3585" max="3585" width="49.5703125" style="2" bestFit="1" customWidth="1"/>
    <col min="3586" max="3586" width="9.5703125" style="2" bestFit="1" customWidth="1"/>
    <col min="3587" max="3587" width="7" style="2" customWidth="1"/>
    <col min="3588" max="3588" width="9" style="2" bestFit="1" customWidth="1"/>
    <col min="3589" max="3589" width="10" style="2" bestFit="1" customWidth="1"/>
    <col min="3590" max="3590" width="9" style="2" bestFit="1" customWidth="1"/>
    <col min="3591" max="3591" width="32.5703125" style="2" customWidth="1"/>
    <col min="3592" max="3840" width="9.140625" style="2"/>
    <col min="3841" max="3841" width="49.5703125" style="2" bestFit="1" customWidth="1"/>
    <col min="3842" max="3842" width="9.5703125" style="2" bestFit="1" customWidth="1"/>
    <col min="3843" max="3843" width="7" style="2" customWidth="1"/>
    <col min="3844" max="3844" width="9" style="2" bestFit="1" customWidth="1"/>
    <col min="3845" max="3845" width="10" style="2" bestFit="1" customWidth="1"/>
    <col min="3846" max="3846" width="9" style="2" bestFit="1" customWidth="1"/>
    <col min="3847" max="3847" width="32.5703125" style="2" customWidth="1"/>
    <col min="3848" max="4096" width="9.140625" style="2"/>
    <col min="4097" max="4097" width="49.5703125" style="2" bestFit="1" customWidth="1"/>
    <col min="4098" max="4098" width="9.5703125" style="2" bestFit="1" customWidth="1"/>
    <col min="4099" max="4099" width="7" style="2" customWidth="1"/>
    <col min="4100" max="4100" width="9" style="2" bestFit="1" customWidth="1"/>
    <col min="4101" max="4101" width="10" style="2" bestFit="1" customWidth="1"/>
    <col min="4102" max="4102" width="9" style="2" bestFit="1" customWidth="1"/>
    <col min="4103" max="4103" width="32.5703125" style="2" customWidth="1"/>
    <col min="4104" max="4352" width="9.140625" style="2"/>
    <col min="4353" max="4353" width="49.5703125" style="2" bestFit="1" customWidth="1"/>
    <col min="4354" max="4354" width="9.5703125" style="2" bestFit="1" customWidth="1"/>
    <col min="4355" max="4355" width="7" style="2" customWidth="1"/>
    <col min="4356" max="4356" width="9" style="2" bestFit="1" customWidth="1"/>
    <col min="4357" max="4357" width="10" style="2" bestFit="1" customWidth="1"/>
    <col min="4358" max="4358" width="9" style="2" bestFit="1" customWidth="1"/>
    <col min="4359" max="4359" width="32.5703125" style="2" customWidth="1"/>
    <col min="4360" max="4608" width="9.140625" style="2"/>
    <col min="4609" max="4609" width="49.5703125" style="2" bestFit="1" customWidth="1"/>
    <col min="4610" max="4610" width="9.5703125" style="2" bestFit="1" customWidth="1"/>
    <col min="4611" max="4611" width="7" style="2" customWidth="1"/>
    <col min="4612" max="4612" width="9" style="2" bestFit="1" customWidth="1"/>
    <col min="4613" max="4613" width="10" style="2" bestFit="1" customWidth="1"/>
    <col min="4614" max="4614" width="9" style="2" bestFit="1" customWidth="1"/>
    <col min="4615" max="4615" width="32.5703125" style="2" customWidth="1"/>
    <col min="4616" max="4864" width="9.140625" style="2"/>
    <col min="4865" max="4865" width="49.5703125" style="2" bestFit="1" customWidth="1"/>
    <col min="4866" max="4866" width="9.5703125" style="2" bestFit="1" customWidth="1"/>
    <col min="4867" max="4867" width="7" style="2" customWidth="1"/>
    <col min="4868" max="4868" width="9" style="2" bestFit="1" customWidth="1"/>
    <col min="4869" max="4869" width="10" style="2" bestFit="1" customWidth="1"/>
    <col min="4870" max="4870" width="9" style="2" bestFit="1" customWidth="1"/>
    <col min="4871" max="4871" width="32.5703125" style="2" customWidth="1"/>
    <col min="4872" max="5120" width="9.140625" style="2"/>
    <col min="5121" max="5121" width="49.5703125" style="2" bestFit="1" customWidth="1"/>
    <col min="5122" max="5122" width="9.5703125" style="2" bestFit="1" customWidth="1"/>
    <col min="5123" max="5123" width="7" style="2" customWidth="1"/>
    <col min="5124" max="5124" width="9" style="2" bestFit="1" customWidth="1"/>
    <col min="5125" max="5125" width="10" style="2" bestFit="1" customWidth="1"/>
    <col min="5126" max="5126" width="9" style="2" bestFit="1" customWidth="1"/>
    <col min="5127" max="5127" width="32.5703125" style="2" customWidth="1"/>
    <col min="5128" max="5376" width="9.140625" style="2"/>
    <col min="5377" max="5377" width="49.5703125" style="2" bestFit="1" customWidth="1"/>
    <col min="5378" max="5378" width="9.5703125" style="2" bestFit="1" customWidth="1"/>
    <col min="5379" max="5379" width="7" style="2" customWidth="1"/>
    <col min="5380" max="5380" width="9" style="2" bestFit="1" customWidth="1"/>
    <col min="5381" max="5381" width="10" style="2" bestFit="1" customWidth="1"/>
    <col min="5382" max="5382" width="9" style="2" bestFit="1" customWidth="1"/>
    <col min="5383" max="5383" width="32.5703125" style="2" customWidth="1"/>
    <col min="5384" max="5632" width="9.140625" style="2"/>
    <col min="5633" max="5633" width="49.5703125" style="2" bestFit="1" customWidth="1"/>
    <col min="5634" max="5634" width="9.5703125" style="2" bestFit="1" customWidth="1"/>
    <col min="5635" max="5635" width="7" style="2" customWidth="1"/>
    <col min="5636" max="5636" width="9" style="2" bestFit="1" customWidth="1"/>
    <col min="5637" max="5637" width="10" style="2" bestFit="1" customWidth="1"/>
    <col min="5638" max="5638" width="9" style="2" bestFit="1" customWidth="1"/>
    <col min="5639" max="5639" width="32.5703125" style="2" customWidth="1"/>
    <col min="5640" max="5888" width="9.140625" style="2"/>
    <col min="5889" max="5889" width="49.5703125" style="2" bestFit="1" customWidth="1"/>
    <col min="5890" max="5890" width="9.5703125" style="2" bestFit="1" customWidth="1"/>
    <col min="5891" max="5891" width="7" style="2" customWidth="1"/>
    <col min="5892" max="5892" width="9" style="2" bestFit="1" customWidth="1"/>
    <col min="5893" max="5893" width="10" style="2" bestFit="1" customWidth="1"/>
    <col min="5894" max="5894" width="9" style="2" bestFit="1" customWidth="1"/>
    <col min="5895" max="5895" width="32.5703125" style="2" customWidth="1"/>
    <col min="5896" max="6144" width="9.140625" style="2"/>
    <col min="6145" max="6145" width="49.5703125" style="2" bestFit="1" customWidth="1"/>
    <col min="6146" max="6146" width="9.5703125" style="2" bestFit="1" customWidth="1"/>
    <col min="6147" max="6147" width="7" style="2" customWidth="1"/>
    <col min="6148" max="6148" width="9" style="2" bestFit="1" customWidth="1"/>
    <col min="6149" max="6149" width="10" style="2" bestFit="1" customWidth="1"/>
    <col min="6150" max="6150" width="9" style="2" bestFit="1" customWidth="1"/>
    <col min="6151" max="6151" width="32.5703125" style="2" customWidth="1"/>
    <col min="6152" max="6400" width="9.140625" style="2"/>
    <col min="6401" max="6401" width="49.5703125" style="2" bestFit="1" customWidth="1"/>
    <col min="6402" max="6402" width="9.5703125" style="2" bestFit="1" customWidth="1"/>
    <col min="6403" max="6403" width="7" style="2" customWidth="1"/>
    <col min="6404" max="6404" width="9" style="2" bestFit="1" customWidth="1"/>
    <col min="6405" max="6405" width="10" style="2" bestFit="1" customWidth="1"/>
    <col min="6406" max="6406" width="9" style="2" bestFit="1" customWidth="1"/>
    <col min="6407" max="6407" width="32.5703125" style="2" customWidth="1"/>
    <col min="6408" max="6656" width="9.140625" style="2"/>
    <col min="6657" max="6657" width="49.5703125" style="2" bestFit="1" customWidth="1"/>
    <col min="6658" max="6658" width="9.5703125" style="2" bestFit="1" customWidth="1"/>
    <col min="6659" max="6659" width="7" style="2" customWidth="1"/>
    <col min="6660" max="6660" width="9" style="2" bestFit="1" customWidth="1"/>
    <col min="6661" max="6661" width="10" style="2" bestFit="1" customWidth="1"/>
    <col min="6662" max="6662" width="9" style="2" bestFit="1" customWidth="1"/>
    <col min="6663" max="6663" width="32.5703125" style="2" customWidth="1"/>
    <col min="6664" max="6912" width="9.140625" style="2"/>
    <col min="6913" max="6913" width="49.5703125" style="2" bestFit="1" customWidth="1"/>
    <col min="6914" max="6914" width="9.5703125" style="2" bestFit="1" customWidth="1"/>
    <col min="6915" max="6915" width="7" style="2" customWidth="1"/>
    <col min="6916" max="6916" width="9" style="2" bestFit="1" customWidth="1"/>
    <col min="6917" max="6917" width="10" style="2" bestFit="1" customWidth="1"/>
    <col min="6918" max="6918" width="9" style="2" bestFit="1" customWidth="1"/>
    <col min="6919" max="6919" width="32.5703125" style="2" customWidth="1"/>
    <col min="6920" max="7168" width="9.140625" style="2"/>
    <col min="7169" max="7169" width="49.5703125" style="2" bestFit="1" customWidth="1"/>
    <col min="7170" max="7170" width="9.5703125" style="2" bestFit="1" customWidth="1"/>
    <col min="7171" max="7171" width="7" style="2" customWidth="1"/>
    <col min="7172" max="7172" width="9" style="2" bestFit="1" customWidth="1"/>
    <col min="7173" max="7173" width="10" style="2" bestFit="1" customWidth="1"/>
    <col min="7174" max="7174" width="9" style="2" bestFit="1" customWidth="1"/>
    <col min="7175" max="7175" width="32.5703125" style="2" customWidth="1"/>
    <col min="7176" max="7424" width="9.140625" style="2"/>
    <col min="7425" max="7425" width="49.5703125" style="2" bestFit="1" customWidth="1"/>
    <col min="7426" max="7426" width="9.5703125" style="2" bestFit="1" customWidth="1"/>
    <col min="7427" max="7427" width="7" style="2" customWidth="1"/>
    <col min="7428" max="7428" width="9" style="2" bestFit="1" customWidth="1"/>
    <col min="7429" max="7429" width="10" style="2" bestFit="1" customWidth="1"/>
    <col min="7430" max="7430" width="9" style="2" bestFit="1" customWidth="1"/>
    <col min="7431" max="7431" width="32.5703125" style="2" customWidth="1"/>
    <col min="7432" max="7680" width="9.140625" style="2"/>
    <col min="7681" max="7681" width="49.5703125" style="2" bestFit="1" customWidth="1"/>
    <col min="7682" max="7682" width="9.5703125" style="2" bestFit="1" customWidth="1"/>
    <col min="7683" max="7683" width="7" style="2" customWidth="1"/>
    <col min="7684" max="7684" width="9" style="2" bestFit="1" customWidth="1"/>
    <col min="7685" max="7685" width="10" style="2" bestFit="1" customWidth="1"/>
    <col min="7686" max="7686" width="9" style="2" bestFit="1" customWidth="1"/>
    <col min="7687" max="7687" width="32.5703125" style="2" customWidth="1"/>
    <col min="7688" max="7936" width="9.140625" style="2"/>
    <col min="7937" max="7937" width="49.5703125" style="2" bestFit="1" customWidth="1"/>
    <col min="7938" max="7938" width="9.5703125" style="2" bestFit="1" customWidth="1"/>
    <col min="7939" max="7939" width="7" style="2" customWidth="1"/>
    <col min="7940" max="7940" width="9" style="2" bestFit="1" customWidth="1"/>
    <col min="7941" max="7941" width="10" style="2" bestFit="1" customWidth="1"/>
    <col min="7942" max="7942" width="9" style="2" bestFit="1" customWidth="1"/>
    <col min="7943" max="7943" width="32.5703125" style="2" customWidth="1"/>
    <col min="7944" max="8192" width="9.140625" style="2"/>
    <col min="8193" max="8193" width="49.5703125" style="2" bestFit="1" customWidth="1"/>
    <col min="8194" max="8194" width="9.5703125" style="2" bestFit="1" customWidth="1"/>
    <col min="8195" max="8195" width="7" style="2" customWidth="1"/>
    <col min="8196" max="8196" width="9" style="2" bestFit="1" customWidth="1"/>
    <col min="8197" max="8197" width="10" style="2" bestFit="1" customWidth="1"/>
    <col min="8198" max="8198" width="9" style="2" bestFit="1" customWidth="1"/>
    <col min="8199" max="8199" width="32.5703125" style="2" customWidth="1"/>
    <col min="8200" max="8448" width="9.140625" style="2"/>
    <col min="8449" max="8449" width="49.5703125" style="2" bestFit="1" customWidth="1"/>
    <col min="8450" max="8450" width="9.5703125" style="2" bestFit="1" customWidth="1"/>
    <col min="8451" max="8451" width="7" style="2" customWidth="1"/>
    <col min="8452" max="8452" width="9" style="2" bestFit="1" customWidth="1"/>
    <col min="8453" max="8453" width="10" style="2" bestFit="1" customWidth="1"/>
    <col min="8454" max="8454" width="9" style="2" bestFit="1" customWidth="1"/>
    <col min="8455" max="8455" width="32.5703125" style="2" customWidth="1"/>
    <col min="8456" max="8704" width="9.140625" style="2"/>
    <col min="8705" max="8705" width="49.5703125" style="2" bestFit="1" customWidth="1"/>
    <col min="8706" max="8706" width="9.5703125" style="2" bestFit="1" customWidth="1"/>
    <col min="8707" max="8707" width="7" style="2" customWidth="1"/>
    <col min="8708" max="8708" width="9" style="2" bestFit="1" customWidth="1"/>
    <col min="8709" max="8709" width="10" style="2" bestFit="1" customWidth="1"/>
    <col min="8710" max="8710" width="9" style="2" bestFit="1" customWidth="1"/>
    <col min="8711" max="8711" width="32.5703125" style="2" customWidth="1"/>
    <col min="8712" max="8960" width="9.140625" style="2"/>
    <col min="8961" max="8961" width="49.5703125" style="2" bestFit="1" customWidth="1"/>
    <col min="8962" max="8962" width="9.5703125" style="2" bestFit="1" customWidth="1"/>
    <col min="8963" max="8963" width="7" style="2" customWidth="1"/>
    <col min="8964" max="8964" width="9" style="2" bestFit="1" customWidth="1"/>
    <col min="8965" max="8965" width="10" style="2" bestFit="1" customWidth="1"/>
    <col min="8966" max="8966" width="9" style="2" bestFit="1" customWidth="1"/>
    <col min="8967" max="8967" width="32.5703125" style="2" customWidth="1"/>
    <col min="8968" max="9216" width="9.140625" style="2"/>
    <col min="9217" max="9217" width="49.5703125" style="2" bestFit="1" customWidth="1"/>
    <col min="9218" max="9218" width="9.5703125" style="2" bestFit="1" customWidth="1"/>
    <col min="9219" max="9219" width="7" style="2" customWidth="1"/>
    <col min="9220" max="9220" width="9" style="2" bestFit="1" customWidth="1"/>
    <col min="9221" max="9221" width="10" style="2" bestFit="1" customWidth="1"/>
    <col min="9222" max="9222" width="9" style="2" bestFit="1" customWidth="1"/>
    <col min="9223" max="9223" width="32.5703125" style="2" customWidth="1"/>
    <col min="9224" max="9472" width="9.140625" style="2"/>
    <col min="9473" max="9473" width="49.5703125" style="2" bestFit="1" customWidth="1"/>
    <col min="9474" max="9474" width="9.5703125" style="2" bestFit="1" customWidth="1"/>
    <col min="9475" max="9475" width="7" style="2" customWidth="1"/>
    <col min="9476" max="9476" width="9" style="2" bestFit="1" customWidth="1"/>
    <col min="9477" max="9477" width="10" style="2" bestFit="1" customWidth="1"/>
    <col min="9478" max="9478" width="9" style="2" bestFit="1" customWidth="1"/>
    <col min="9479" max="9479" width="32.5703125" style="2" customWidth="1"/>
    <col min="9480" max="9728" width="9.140625" style="2"/>
    <col min="9729" max="9729" width="49.5703125" style="2" bestFit="1" customWidth="1"/>
    <col min="9730" max="9730" width="9.5703125" style="2" bestFit="1" customWidth="1"/>
    <col min="9731" max="9731" width="7" style="2" customWidth="1"/>
    <col min="9732" max="9732" width="9" style="2" bestFit="1" customWidth="1"/>
    <col min="9733" max="9733" width="10" style="2" bestFit="1" customWidth="1"/>
    <col min="9734" max="9734" width="9" style="2" bestFit="1" customWidth="1"/>
    <col min="9735" max="9735" width="32.5703125" style="2" customWidth="1"/>
    <col min="9736" max="9984" width="9.140625" style="2"/>
    <col min="9985" max="9985" width="49.5703125" style="2" bestFit="1" customWidth="1"/>
    <col min="9986" max="9986" width="9.5703125" style="2" bestFit="1" customWidth="1"/>
    <col min="9987" max="9987" width="7" style="2" customWidth="1"/>
    <col min="9988" max="9988" width="9" style="2" bestFit="1" customWidth="1"/>
    <col min="9989" max="9989" width="10" style="2" bestFit="1" customWidth="1"/>
    <col min="9990" max="9990" width="9" style="2" bestFit="1" customWidth="1"/>
    <col min="9991" max="9991" width="32.5703125" style="2" customWidth="1"/>
    <col min="9992" max="10240" width="9.140625" style="2"/>
    <col min="10241" max="10241" width="49.5703125" style="2" bestFit="1" customWidth="1"/>
    <col min="10242" max="10242" width="9.5703125" style="2" bestFit="1" customWidth="1"/>
    <col min="10243" max="10243" width="7" style="2" customWidth="1"/>
    <col min="10244" max="10244" width="9" style="2" bestFit="1" customWidth="1"/>
    <col min="10245" max="10245" width="10" style="2" bestFit="1" customWidth="1"/>
    <col min="10246" max="10246" width="9" style="2" bestFit="1" customWidth="1"/>
    <col min="10247" max="10247" width="32.5703125" style="2" customWidth="1"/>
    <col min="10248" max="10496" width="9.140625" style="2"/>
    <col min="10497" max="10497" width="49.5703125" style="2" bestFit="1" customWidth="1"/>
    <col min="10498" max="10498" width="9.5703125" style="2" bestFit="1" customWidth="1"/>
    <col min="10499" max="10499" width="7" style="2" customWidth="1"/>
    <col min="10500" max="10500" width="9" style="2" bestFit="1" customWidth="1"/>
    <col min="10501" max="10501" width="10" style="2" bestFit="1" customWidth="1"/>
    <col min="10502" max="10502" width="9" style="2" bestFit="1" customWidth="1"/>
    <col min="10503" max="10503" width="32.5703125" style="2" customWidth="1"/>
    <col min="10504" max="10752" width="9.140625" style="2"/>
    <col min="10753" max="10753" width="49.5703125" style="2" bestFit="1" customWidth="1"/>
    <col min="10754" max="10754" width="9.5703125" style="2" bestFit="1" customWidth="1"/>
    <col min="10755" max="10755" width="7" style="2" customWidth="1"/>
    <col min="10756" max="10756" width="9" style="2" bestFit="1" customWidth="1"/>
    <col min="10757" max="10757" width="10" style="2" bestFit="1" customWidth="1"/>
    <col min="10758" max="10758" width="9" style="2" bestFit="1" customWidth="1"/>
    <col min="10759" max="10759" width="32.5703125" style="2" customWidth="1"/>
    <col min="10760" max="11008" width="9.140625" style="2"/>
    <col min="11009" max="11009" width="49.5703125" style="2" bestFit="1" customWidth="1"/>
    <col min="11010" max="11010" width="9.5703125" style="2" bestFit="1" customWidth="1"/>
    <col min="11011" max="11011" width="7" style="2" customWidth="1"/>
    <col min="11012" max="11012" width="9" style="2" bestFit="1" customWidth="1"/>
    <col min="11013" max="11013" width="10" style="2" bestFit="1" customWidth="1"/>
    <col min="11014" max="11014" width="9" style="2" bestFit="1" customWidth="1"/>
    <col min="11015" max="11015" width="32.5703125" style="2" customWidth="1"/>
    <col min="11016" max="11264" width="9.140625" style="2"/>
    <col min="11265" max="11265" width="49.5703125" style="2" bestFit="1" customWidth="1"/>
    <col min="11266" max="11266" width="9.5703125" style="2" bestFit="1" customWidth="1"/>
    <col min="11267" max="11267" width="7" style="2" customWidth="1"/>
    <col min="11268" max="11268" width="9" style="2" bestFit="1" customWidth="1"/>
    <col min="11269" max="11269" width="10" style="2" bestFit="1" customWidth="1"/>
    <col min="11270" max="11270" width="9" style="2" bestFit="1" customWidth="1"/>
    <col min="11271" max="11271" width="32.5703125" style="2" customWidth="1"/>
    <col min="11272" max="11520" width="9.140625" style="2"/>
    <col min="11521" max="11521" width="49.5703125" style="2" bestFit="1" customWidth="1"/>
    <col min="11522" max="11522" width="9.5703125" style="2" bestFit="1" customWidth="1"/>
    <col min="11523" max="11523" width="7" style="2" customWidth="1"/>
    <col min="11524" max="11524" width="9" style="2" bestFit="1" customWidth="1"/>
    <col min="11525" max="11525" width="10" style="2" bestFit="1" customWidth="1"/>
    <col min="11526" max="11526" width="9" style="2" bestFit="1" customWidth="1"/>
    <col min="11527" max="11527" width="32.5703125" style="2" customWidth="1"/>
    <col min="11528" max="11776" width="9.140625" style="2"/>
    <col min="11777" max="11777" width="49.5703125" style="2" bestFit="1" customWidth="1"/>
    <col min="11778" max="11778" width="9.5703125" style="2" bestFit="1" customWidth="1"/>
    <col min="11779" max="11779" width="7" style="2" customWidth="1"/>
    <col min="11780" max="11780" width="9" style="2" bestFit="1" customWidth="1"/>
    <col min="11781" max="11781" width="10" style="2" bestFit="1" customWidth="1"/>
    <col min="11782" max="11782" width="9" style="2" bestFit="1" customWidth="1"/>
    <col min="11783" max="11783" width="32.5703125" style="2" customWidth="1"/>
    <col min="11784" max="12032" width="9.140625" style="2"/>
    <col min="12033" max="12033" width="49.5703125" style="2" bestFit="1" customWidth="1"/>
    <col min="12034" max="12034" width="9.5703125" style="2" bestFit="1" customWidth="1"/>
    <col min="12035" max="12035" width="7" style="2" customWidth="1"/>
    <col min="12036" max="12036" width="9" style="2" bestFit="1" customWidth="1"/>
    <col min="12037" max="12037" width="10" style="2" bestFit="1" customWidth="1"/>
    <col min="12038" max="12038" width="9" style="2" bestFit="1" customWidth="1"/>
    <col min="12039" max="12039" width="32.5703125" style="2" customWidth="1"/>
    <col min="12040" max="12288" width="9.140625" style="2"/>
    <col min="12289" max="12289" width="49.5703125" style="2" bestFit="1" customWidth="1"/>
    <col min="12290" max="12290" width="9.5703125" style="2" bestFit="1" customWidth="1"/>
    <col min="12291" max="12291" width="7" style="2" customWidth="1"/>
    <col min="12292" max="12292" width="9" style="2" bestFit="1" customWidth="1"/>
    <col min="12293" max="12293" width="10" style="2" bestFit="1" customWidth="1"/>
    <col min="12294" max="12294" width="9" style="2" bestFit="1" customWidth="1"/>
    <col min="12295" max="12295" width="32.5703125" style="2" customWidth="1"/>
    <col min="12296" max="12544" width="9.140625" style="2"/>
    <col min="12545" max="12545" width="49.5703125" style="2" bestFit="1" customWidth="1"/>
    <col min="12546" max="12546" width="9.5703125" style="2" bestFit="1" customWidth="1"/>
    <col min="12547" max="12547" width="7" style="2" customWidth="1"/>
    <col min="12548" max="12548" width="9" style="2" bestFit="1" customWidth="1"/>
    <col min="12549" max="12549" width="10" style="2" bestFit="1" customWidth="1"/>
    <col min="12550" max="12550" width="9" style="2" bestFit="1" customWidth="1"/>
    <col min="12551" max="12551" width="32.5703125" style="2" customWidth="1"/>
    <col min="12552" max="12800" width="9.140625" style="2"/>
    <col min="12801" max="12801" width="49.5703125" style="2" bestFit="1" customWidth="1"/>
    <col min="12802" max="12802" width="9.5703125" style="2" bestFit="1" customWidth="1"/>
    <col min="12803" max="12803" width="7" style="2" customWidth="1"/>
    <col min="12804" max="12804" width="9" style="2" bestFit="1" customWidth="1"/>
    <col min="12805" max="12805" width="10" style="2" bestFit="1" customWidth="1"/>
    <col min="12806" max="12806" width="9" style="2" bestFit="1" customWidth="1"/>
    <col min="12807" max="12807" width="32.5703125" style="2" customWidth="1"/>
    <col min="12808" max="13056" width="9.140625" style="2"/>
    <col min="13057" max="13057" width="49.5703125" style="2" bestFit="1" customWidth="1"/>
    <col min="13058" max="13058" width="9.5703125" style="2" bestFit="1" customWidth="1"/>
    <col min="13059" max="13059" width="7" style="2" customWidth="1"/>
    <col min="13060" max="13060" width="9" style="2" bestFit="1" customWidth="1"/>
    <col min="13061" max="13061" width="10" style="2" bestFit="1" customWidth="1"/>
    <col min="13062" max="13062" width="9" style="2" bestFit="1" customWidth="1"/>
    <col min="13063" max="13063" width="32.5703125" style="2" customWidth="1"/>
    <col min="13064" max="13312" width="9.140625" style="2"/>
    <col min="13313" max="13313" width="49.5703125" style="2" bestFit="1" customWidth="1"/>
    <col min="13314" max="13314" width="9.5703125" style="2" bestFit="1" customWidth="1"/>
    <col min="13315" max="13315" width="7" style="2" customWidth="1"/>
    <col min="13316" max="13316" width="9" style="2" bestFit="1" customWidth="1"/>
    <col min="13317" max="13317" width="10" style="2" bestFit="1" customWidth="1"/>
    <col min="13318" max="13318" width="9" style="2" bestFit="1" customWidth="1"/>
    <col min="13319" max="13319" width="32.5703125" style="2" customWidth="1"/>
    <col min="13320" max="13568" width="9.140625" style="2"/>
    <col min="13569" max="13569" width="49.5703125" style="2" bestFit="1" customWidth="1"/>
    <col min="13570" max="13570" width="9.5703125" style="2" bestFit="1" customWidth="1"/>
    <col min="13571" max="13571" width="7" style="2" customWidth="1"/>
    <col min="13572" max="13572" width="9" style="2" bestFit="1" customWidth="1"/>
    <col min="13573" max="13573" width="10" style="2" bestFit="1" customWidth="1"/>
    <col min="13574" max="13574" width="9" style="2" bestFit="1" customWidth="1"/>
    <col min="13575" max="13575" width="32.5703125" style="2" customWidth="1"/>
    <col min="13576" max="13824" width="9.140625" style="2"/>
    <col min="13825" max="13825" width="49.5703125" style="2" bestFit="1" customWidth="1"/>
    <col min="13826" max="13826" width="9.5703125" style="2" bestFit="1" customWidth="1"/>
    <col min="13827" max="13827" width="7" style="2" customWidth="1"/>
    <col min="13828" max="13828" width="9" style="2" bestFit="1" customWidth="1"/>
    <col min="13829" max="13829" width="10" style="2" bestFit="1" customWidth="1"/>
    <col min="13830" max="13830" width="9" style="2" bestFit="1" customWidth="1"/>
    <col min="13831" max="13831" width="32.5703125" style="2" customWidth="1"/>
    <col min="13832" max="14080" width="9.140625" style="2"/>
    <col min="14081" max="14081" width="49.5703125" style="2" bestFit="1" customWidth="1"/>
    <col min="14082" max="14082" width="9.5703125" style="2" bestFit="1" customWidth="1"/>
    <col min="14083" max="14083" width="7" style="2" customWidth="1"/>
    <col min="14084" max="14084" width="9" style="2" bestFit="1" customWidth="1"/>
    <col min="14085" max="14085" width="10" style="2" bestFit="1" customWidth="1"/>
    <col min="14086" max="14086" width="9" style="2" bestFit="1" customWidth="1"/>
    <col min="14087" max="14087" width="32.5703125" style="2" customWidth="1"/>
    <col min="14088" max="14336" width="9.140625" style="2"/>
    <col min="14337" max="14337" width="49.5703125" style="2" bestFit="1" customWidth="1"/>
    <col min="14338" max="14338" width="9.5703125" style="2" bestFit="1" customWidth="1"/>
    <col min="14339" max="14339" width="7" style="2" customWidth="1"/>
    <col min="14340" max="14340" width="9" style="2" bestFit="1" customWidth="1"/>
    <col min="14341" max="14341" width="10" style="2" bestFit="1" customWidth="1"/>
    <col min="14342" max="14342" width="9" style="2" bestFit="1" customWidth="1"/>
    <col min="14343" max="14343" width="32.5703125" style="2" customWidth="1"/>
    <col min="14344" max="14592" width="9.140625" style="2"/>
    <col min="14593" max="14593" width="49.5703125" style="2" bestFit="1" customWidth="1"/>
    <col min="14594" max="14594" width="9.5703125" style="2" bestFit="1" customWidth="1"/>
    <col min="14595" max="14595" width="7" style="2" customWidth="1"/>
    <col min="14596" max="14596" width="9" style="2" bestFit="1" customWidth="1"/>
    <col min="14597" max="14597" width="10" style="2" bestFit="1" customWidth="1"/>
    <col min="14598" max="14598" width="9" style="2" bestFit="1" customWidth="1"/>
    <col min="14599" max="14599" width="32.5703125" style="2" customWidth="1"/>
    <col min="14600" max="14848" width="9.140625" style="2"/>
    <col min="14849" max="14849" width="49.5703125" style="2" bestFit="1" customWidth="1"/>
    <col min="14850" max="14850" width="9.5703125" style="2" bestFit="1" customWidth="1"/>
    <col min="14851" max="14851" width="7" style="2" customWidth="1"/>
    <col min="14852" max="14852" width="9" style="2" bestFit="1" customWidth="1"/>
    <col min="14853" max="14853" width="10" style="2" bestFit="1" customWidth="1"/>
    <col min="14854" max="14854" width="9" style="2" bestFit="1" customWidth="1"/>
    <col min="14855" max="14855" width="32.5703125" style="2" customWidth="1"/>
    <col min="14856" max="15104" width="9.140625" style="2"/>
    <col min="15105" max="15105" width="49.5703125" style="2" bestFit="1" customWidth="1"/>
    <col min="15106" max="15106" width="9.5703125" style="2" bestFit="1" customWidth="1"/>
    <col min="15107" max="15107" width="7" style="2" customWidth="1"/>
    <col min="15108" max="15108" width="9" style="2" bestFit="1" customWidth="1"/>
    <col min="15109" max="15109" width="10" style="2" bestFit="1" customWidth="1"/>
    <col min="15110" max="15110" width="9" style="2" bestFit="1" customWidth="1"/>
    <col min="15111" max="15111" width="32.5703125" style="2" customWidth="1"/>
    <col min="15112" max="15360" width="9.140625" style="2"/>
    <col min="15361" max="15361" width="49.5703125" style="2" bestFit="1" customWidth="1"/>
    <col min="15362" max="15362" width="9.5703125" style="2" bestFit="1" customWidth="1"/>
    <col min="15363" max="15363" width="7" style="2" customWidth="1"/>
    <col min="15364" max="15364" width="9" style="2" bestFit="1" customWidth="1"/>
    <col min="15365" max="15365" width="10" style="2" bestFit="1" customWidth="1"/>
    <col min="15366" max="15366" width="9" style="2" bestFit="1" customWidth="1"/>
    <col min="15367" max="15367" width="32.5703125" style="2" customWidth="1"/>
    <col min="15368" max="15616" width="9.140625" style="2"/>
    <col min="15617" max="15617" width="49.5703125" style="2" bestFit="1" customWidth="1"/>
    <col min="15618" max="15618" width="9.5703125" style="2" bestFit="1" customWidth="1"/>
    <col min="15619" max="15619" width="7" style="2" customWidth="1"/>
    <col min="15620" max="15620" width="9" style="2" bestFit="1" customWidth="1"/>
    <col min="15621" max="15621" width="10" style="2" bestFit="1" customWidth="1"/>
    <col min="15622" max="15622" width="9" style="2" bestFit="1" customWidth="1"/>
    <col min="15623" max="15623" width="32.5703125" style="2" customWidth="1"/>
    <col min="15624" max="15872" width="9.140625" style="2"/>
    <col min="15873" max="15873" width="49.5703125" style="2" bestFit="1" customWidth="1"/>
    <col min="15874" max="15874" width="9.5703125" style="2" bestFit="1" customWidth="1"/>
    <col min="15875" max="15875" width="7" style="2" customWidth="1"/>
    <col min="15876" max="15876" width="9" style="2" bestFit="1" customWidth="1"/>
    <col min="15877" max="15877" width="10" style="2" bestFit="1" customWidth="1"/>
    <col min="15878" max="15878" width="9" style="2" bestFit="1" customWidth="1"/>
    <col min="15879" max="15879" width="32.5703125" style="2" customWidth="1"/>
    <col min="15880" max="16128" width="9.140625" style="2"/>
    <col min="16129" max="16129" width="49.5703125" style="2" bestFit="1" customWidth="1"/>
    <col min="16130" max="16130" width="9.5703125" style="2" bestFit="1" customWidth="1"/>
    <col min="16131" max="16131" width="7" style="2" customWidth="1"/>
    <col min="16132" max="16132" width="9" style="2" bestFit="1" customWidth="1"/>
    <col min="16133" max="16133" width="10" style="2" bestFit="1" customWidth="1"/>
    <col min="16134" max="16134" width="9" style="2" bestFit="1" customWidth="1"/>
    <col min="16135" max="16135" width="32.5703125" style="2" customWidth="1"/>
    <col min="16136" max="16384" width="9.140625" style="2"/>
  </cols>
  <sheetData>
    <row r="1" spans="1:16" ht="15.75" x14ac:dyDescent="0.25">
      <c r="A1" s="1" t="s">
        <v>0</v>
      </c>
    </row>
    <row r="2" spans="1:16" ht="16.5" thickBot="1" x14ac:dyDescent="0.3">
      <c r="A2" s="1"/>
    </row>
    <row r="3" spans="1:16" ht="24" thickBot="1" x14ac:dyDescent="0.4">
      <c r="A3" s="3" t="s">
        <v>51</v>
      </c>
      <c r="B3" s="4"/>
      <c r="C3" s="4"/>
      <c r="D3" s="4"/>
      <c r="E3" s="4"/>
      <c r="F3" s="4"/>
      <c r="G3" s="4"/>
      <c r="H3" s="5"/>
      <c r="I3" s="6"/>
      <c r="J3" s="74" t="s">
        <v>57</v>
      </c>
      <c r="K3" s="75"/>
      <c r="L3" s="75"/>
      <c r="M3" s="76"/>
      <c r="N3" s="14"/>
      <c r="O3" s="14"/>
      <c r="P3" s="14"/>
    </row>
    <row r="4" spans="1:16" x14ac:dyDescent="0.25">
      <c r="J4" s="29" t="s">
        <v>30</v>
      </c>
      <c r="K4" s="30"/>
      <c r="L4" s="30"/>
      <c r="M4" s="31"/>
      <c r="N4" s="32"/>
    </row>
    <row r="5" spans="1:16" ht="15.75" thickBot="1" x14ac:dyDescent="0.3">
      <c r="J5" s="33" t="s">
        <v>31</v>
      </c>
      <c r="K5" s="34">
        <v>100</v>
      </c>
      <c r="L5" s="34" t="s">
        <v>32</v>
      </c>
      <c r="M5" s="35"/>
      <c r="N5" s="32" t="s">
        <v>55</v>
      </c>
    </row>
    <row r="6" spans="1:16" ht="15.75" thickBot="1" x14ac:dyDescent="0.3">
      <c r="A6" s="7" t="s">
        <v>1</v>
      </c>
      <c r="B6" s="94">
        <v>25</v>
      </c>
      <c r="C6" s="7" t="s">
        <v>2</v>
      </c>
      <c r="J6" s="33" t="s">
        <v>33</v>
      </c>
      <c r="K6" s="64">
        <f>$G$28</f>
        <v>8301354.2912356164</v>
      </c>
      <c r="L6" s="34" t="s">
        <v>13</v>
      </c>
      <c r="M6" s="35"/>
      <c r="N6" s="15" t="s">
        <v>56</v>
      </c>
    </row>
    <row r="7" spans="1:16" x14ac:dyDescent="0.25">
      <c r="A7" s="2" t="s">
        <v>3</v>
      </c>
      <c r="B7" s="2">
        <v>30.46</v>
      </c>
      <c r="C7" s="2" t="s">
        <v>4</v>
      </c>
      <c r="D7" s="8" t="s">
        <v>5</v>
      </c>
      <c r="E7" s="2">
        <f>B7*1000^2</f>
        <v>30460000</v>
      </c>
      <c r="F7" s="2" t="s">
        <v>6</v>
      </c>
      <c r="G7" s="9" t="s">
        <v>7</v>
      </c>
      <c r="J7" s="33" t="s">
        <v>34</v>
      </c>
      <c r="K7" s="64">
        <f>K6/K5</f>
        <v>83013.542912356163</v>
      </c>
      <c r="L7" s="34" t="s">
        <v>35</v>
      </c>
      <c r="M7" s="35"/>
      <c r="N7" s="32"/>
    </row>
    <row r="8" spans="1:16" ht="15.75" thickBot="1" x14ac:dyDescent="0.3">
      <c r="J8" s="33" t="s">
        <v>36</v>
      </c>
      <c r="K8" s="64">
        <v>70000</v>
      </c>
      <c r="L8" s="34" t="s">
        <v>35</v>
      </c>
      <c r="M8" s="35"/>
      <c r="N8" s="32"/>
    </row>
    <row r="9" spans="1:16" ht="27" thickBot="1" x14ac:dyDescent="0.3">
      <c r="A9" s="10" t="s">
        <v>8</v>
      </c>
      <c r="B9" s="11" t="s">
        <v>9</v>
      </c>
      <c r="C9" s="11" t="s">
        <v>2</v>
      </c>
      <c r="D9" s="11" t="s">
        <v>10</v>
      </c>
      <c r="E9" s="11" t="s">
        <v>11</v>
      </c>
      <c r="F9" s="11" t="s">
        <v>12</v>
      </c>
      <c r="G9" s="11" t="s">
        <v>13</v>
      </c>
      <c r="I9" s="12"/>
      <c r="J9" s="33" t="s">
        <v>37</v>
      </c>
      <c r="K9" s="65">
        <f>K7-K8</f>
        <v>13013.542912356163</v>
      </c>
      <c r="L9" s="37" t="s">
        <v>35</v>
      </c>
      <c r="M9" s="35"/>
      <c r="N9" s="15" t="s">
        <v>50</v>
      </c>
    </row>
    <row r="10" spans="1:16" ht="15.75" thickBot="1" x14ac:dyDescent="0.3">
      <c r="A10" s="2" t="s">
        <v>14</v>
      </c>
      <c r="B10" s="79">
        <v>0.05</v>
      </c>
      <c r="C10" s="80">
        <f>B10*B$6</f>
        <v>1.25</v>
      </c>
      <c r="D10" s="81">
        <f>CONVERT(C10,"in","m")</f>
        <v>3.175E-2</v>
      </c>
      <c r="E10" s="81">
        <f>D10*E$7</f>
        <v>967105</v>
      </c>
      <c r="F10" s="81">
        <f>E10/365</f>
        <v>2649.6027397260273</v>
      </c>
      <c r="G10" s="81">
        <f>F10*264.17</f>
        <v>699945.55575342465</v>
      </c>
      <c r="I10" s="12"/>
      <c r="J10" s="38"/>
      <c r="K10" s="39"/>
      <c r="L10" s="39"/>
      <c r="M10" s="40"/>
    </row>
    <row r="11" spans="1:16" x14ac:dyDescent="0.25">
      <c r="A11" s="2" t="s">
        <v>15</v>
      </c>
      <c r="B11" s="79">
        <v>0.1</v>
      </c>
      <c r="C11" s="80">
        <f>B11*B$6</f>
        <v>2.5</v>
      </c>
      <c r="D11" s="81">
        <f>CONVERT(C11,"in","m")</f>
        <v>6.3500000000000001E-2</v>
      </c>
      <c r="E11" s="81">
        <f t="shared" ref="E11:E30" si="0">D11*E$7</f>
        <v>1934210</v>
      </c>
      <c r="F11" s="81">
        <f t="shared" ref="F11:F30" si="1">E11/365</f>
        <v>5299.2054794520545</v>
      </c>
      <c r="G11" s="81">
        <f t="shared" ref="G11:G30" si="2">F11*264.17</f>
        <v>1399891.1115068493</v>
      </c>
      <c r="I11" s="12"/>
    </row>
    <row r="12" spans="1:16" x14ac:dyDescent="0.25">
      <c r="A12" s="16" t="s">
        <v>16</v>
      </c>
      <c r="B12" s="82">
        <v>0.85</v>
      </c>
      <c r="C12" s="83">
        <f>B12*B$6</f>
        <v>21.25</v>
      </c>
      <c r="D12" s="84">
        <f>CONVERT(C12,"in","m")</f>
        <v>0.53974999999999995</v>
      </c>
      <c r="E12" s="84">
        <f t="shared" si="0"/>
        <v>16440784.999999998</v>
      </c>
      <c r="F12" s="84">
        <f t="shared" si="1"/>
        <v>45043.246575342462</v>
      </c>
      <c r="G12" s="84">
        <f t="shared" si="2"/>
        <v>11899074.447808219</v>
      </c>
      <c r="I12" s="12"/>
    </row>
    <row r="13" spans="1:16" ht="26.25" x14ac:dyDescent="0.25">
      <c r="A13" s="19" t="s">
        <v>17</v>
      </c>
      <c r="B13" s="85">
        <f>SUM(B10:B12)</f>
        <v>1</v>
      </c>
      <c r="C13" s="86">
        <f>SUM(C10:C12)</f>
        <v>25</v>
      </c>
      <c r="D13" s="87">
        <f>CONVERT(C13,"in","m")</f>
        <v>0.63500000000000001</v>
      </c>
      <c r="E13" s="87">
        <f t="shared" si="0"/>
        <v>19342100</v>
      </c>
      <c r="F13" s="87">
        <f t="shared" si="1"/>
        <v>52992.054794520547</v>
      </c>
      <c r="G13" s="87">
        <f t="shared" si="2"/>
        <v>13998911.115068493</v>
      </c>
      <c r="I13" s="22" t="s">
        <v>18</v>
      </c>
    </row>
    <row r="14" spans="1:16" x14ac:dyDescent="0.25">
      <c r="B14" s="79"/>
      <c r="C14" s="80"/>
      <c r="D14" s="81"/>
      <c r="E14" s="81"/>
      <c r="F14" s="81"/>
      <c r="G14" s="81"/>
      <c r="I14" s="12"/>
    </row>
    <row r="15" spans="1:16" ht="26.25" x14ac:dyDescent="0.25">
      <c r="A15" s="10" t="s">
        <v>19</v>
      </c>
      <c r="B15" s="88" t="s">
        <v>9</v>
      </c>
      <c r="C15" s="88" t="s">
        <v>2</v>
      </c>
      <c r="D15" s="88" t="s">
        <v>10</v>
      </c>
      <c r="E15" s="88" t="s">
        <v>11</v>
      </c>
      <c r="F15" s="88" t="s">
        <v>12</v>
      </c>
      <c r="G15" s="88" t="s">
        <v>13</v>
      </c>
      <c r="I15" s="12"/>
    </row>
    <row r="16" spans="1:16" x14ac:dyDescent="0.25">
      <c r="A16" s="2" t="s">
        <v>20</v>
      </c>
      <c r="B16" s="79">
        <v>0.4</v>
      </c>
      <c r="C16" s="80">
        <f>B16*C$12</f>
        <v>8.5</v>
      </c>
      <c r="D16" s="81">
        <f>CONVERT(C16,"in","m")</f>
        <v>0.21590000000000001</v>
      </c>
      <c r="E16" s="81">
        <f t="shared" si="0"/>
        <v>6576314</v>
      </c>
      <c r="F16" s="81">
        <f t="shared" si="1"/>
        <v>18017.298630136986</v>
      </c>
      <c r="G16" s="81">
        <f t="shared" si="2"/>
        <v>4759629.7791232876</v>
      </c>
      <c r="I16" s="12"/>
      <c r="J16" s="15"/>
    </row>
    <row r="17" spans="1:9" x14ac:dyDescent="0.25">
      <c r="A17" s="2" t="s">
        <v>15</v>
      </c>
      <c r="B17" s="79">
        <v>0.2</v>
      </c>
      <c r="C17" s="80">
        <f>B17*C$12</f>
        <v>4.25</v>
      </c>
      <c r="D17" s="81">
        <f>CONVERT(C17,"in","m")</f>
        <v>0.10795</v>
      </c>
      <c r="E17" s="81">
        <f t="shared" si="0"/>
        <v>3288157</v>
      </c>
      <c r="F17" s="81">
        <f t="shared" si="1"/>
        <v>9008.6493150684928</v>
      </c>
      <c r="G17" s="81">
        <f t="shared" si="2"/>
        <v>2379814.8895616438</v>
      </c>
      <c r="I17" s="12"/>
    </row>
    <row r="18" spans="1:9" x14ac:dyDescent="0.25">
      <c r="A18" s="16" t="s">
        <v>14</v>
      </c>
      <c r="B18" s="82">
        <v>0.4</v>
      </c>
      <c r="C18" s="83">
        <f>B18*C$12</f>
        <v>8.5</v>
      </c>
      <c r="D18" s="84">
        <f>CONVERT(C18,"in","m")</f>
        <v>0.21590000000000001</v>
      </c>
      <c r="E18" s="84">
        <f t="shared" si="0"/>
        <v>6576314</v>
      </c>
      <c r="F18" s="84">
        <f t="shared" si="1"/>
        <v>18017.298630136986</v>
      </c>
      <c r="G18" s="84">
        <f t="shared" si="2"/>
        <v>4759629.7791232876</v>
      </c>
      <c r="I18" s="12"/>
    </row>
    <row r="19" spans="1:9" ht="26.25" x14ac:dyDescent="0.25">
      <c r="A19" s="19" t="s">
        <v>21</v>
      </c>
      <c r="B19" s="85">
        <f>SUM(B16:B18)</f>
        <v>1</v>
      </c>
      <c r="C19" s="86">
        <f>SUM(C16:C18)</f>
        <v>21.25</v>
      </c>
      <c r="D19" s="87">
        <f>CONVERT(C19,"in","m")</f>
        <v>0.53974999999999995</v>
      </c>
      <c r="E19" s="87">
        <f t="shared" si="0"/>
        <v>16440784.999999998</v>
      </c>
      <c r="F19" s="87">
        <f t="shared" si="1"/>
        <v>45043.246575342462</v>
      </c>
      <c r="G19" s="87">
        <f t="shared" si="2"/>
        <v>11899074.447808219</v>
      </c>
      <c r="I19" s="12"/>
    </row>
    <row r="20" spans="1:9" x14ac:dyDescent="0.25">
      <c r="B20" s="79"/>
      <c r="C20" s="80"/>
      <c r="D20" s="81"/>
      <c r="E20" s="81"/>
      <c r="F20" s="81"/>
      <c r="G20" s="81"/>
      <c r="I20" s="12"/>
    </row>
    <row r="21" spans="1:9" ht="26.25" x14ac:dyDescent="0.25">
      <c r="A21" s="10" t="s">
        <v>22</v>
      </c>
      <c r="B21" s="88" t="s">
        <v>9</v>
      </c>
      <c r="C21" s="88" t="s">
        <v>2</v>
      </c>
      <c r="D21" s="88" t="s">
        <v>10</v>
      </c>
      <c r="E21" s="88" t="s">
        <v>11</v>
      </c>
      <c r="F21" s="88" t="s">
        <v>12</v>
      </c>
      <c r="G21" s="88" t="s">
        <v>13</v>
      </c>
      <c r="I21" s="12"/>
    </row>
    <row r="22" spans="1:9" x14ac:dyDescent="0.25">
      <c r="A22" s="2" t="s">
        <v>15</v>
      </c>
      <c r="B22" s="79">
        <v>0.95</v>
      </c>
      <c r="C22" s="80">
        <f>B22*C$16</f>
        <v>8.0749999999999993</v>
      </c>
      <c r="D22" s="81">
        <f>CONVERT(C22,"in","m")</f>
        <v>0.20510499999999998</v>
      </c>
      <c r="E22" s="81">
        <f t="shared" si="0"/>
        <v>6247498.2999999998</v>
      </c>
      <c r="F22" s="81">
        <f t="shared" si="1"/>
        <v>17116.433698630135</v>
      </c>
      <c r="G22" s="81">
        <f t="shared" si="2"/>
        <v>4521648.2901671231</v>
      </c>
      <c r="I22" s="12"/>
    </row>
    <row r="23" spans="1:9" x14ac:dyDescent="0.25">
      <c r="A23" s="16" t="s">
        <v>23</v>
      </c>
      <c r="B23" s="82">
        <v>0.05</v>
      </c>
      <c r="C23" s="83">
        <f>B23*C$16</f>
        <v>0.42500000000000004</v>
      </c>
      <c r="D23" s="84">
        <f>CONVERT(C23,"in","m")</f>
        <v>1.0795000000000001E-2</v>
      </c>
      <c r="E23" s="84">
        <f t="shared" si="0"/>
        <v>328815.7</v>
      </c>
      <c r="F23" s="84">
        <f t="shared" si="1"/>
        <v>900.8649315068493</v>
      </c>
      <c r="G23" s="84">
        <f t="shared" si="2"/>
        <v>237981.48895616439</v>
      </c>
      <c r="I23" s="12"/>
    </row>
    <row r="24" spans="1:9" ht="26.25" x14ac:dyDescent="0.25">
      <c r="A24" s="19" t="s">
        <v>24</v>
      </c>
      <c r="B24" s="89">
        <f>SUM(B22:B23)</f>
        <v>1</v>
      </c>
      <c r="C24" s="86">
        <f>SUM(C21:C23)</f>
        <v>8.5</v>
      </c>
      <c r="D24" s="87">
        <f>CONVERT(C24,"in","m")</f>
        <v>0.21590000000000001</v>
      </c>
      <c r="E24" s="87">
        <f t="shared" si="0"/>
        <v>6576314</v>
      </c>
      <c r="F24" s="87">
        <f t="shared" si="1"/>
        <v>18017.298630136986</v>
      </c>
      <c r="G24" s="87">
        <f t="shared" si="2"/>
        <v>4759629.7791232876</v>
      </c>
      <c r="I24" s="12"/>
    </row>
    <row r="25" spans="1:9" x14ac:dyDescent="0.25">
      <c r="B25" s="80"/>
      <c r="C25" s="80"/>
      <c r="D25" s="81"/>
      <c r="E25" s="81"/>
      <c r="F25" s="81"/>
      <c r="G25" s="81"/>
      <c r="I25" s="12"/>
    </row>
    <row r="26" spans="1:9" x14ac:dyDescent="0.25">
      <c r="A26" s="24" t="s">
        <v>25</v>
      </c>
      <c r="B26" s="88" t="s">
        <v>9</v>
      </c>
      <c r="C26" s="88" t="s">
        <v>2</v>
      </c>
      <c r="D26" s="88" t="s">
        <v>10</v>
      </c>
      <c r="E26" s="88" t="s">
        <v>11</v>
      </c>
      <c r="F26" s="88" t="s">
        <v>12</v>
      </c>
      <c r="G26" s="88" t="s">
        <v>13</v>
      </c>
      <c r="I26" s="12"/>
    </row>
    <row r="27" spans="1:9" x14ac:dyDescent="0.25">
      <c r="A27" s="2" t="s">
        <v>26</v>
      </c>
      <c r="B27" s="79">
        <f>C27/$C$30</f>
        <v>0.39</v>
      </c>
      <c r="C27" s="80">
        <f>C10+C18</f>
        <v>9.75</v>
      </c>
      <c r="D27" s="81">
        <f>CONVERT(C27,"in","m")</f>
        <v>0.24765000000000001</v>
      </c>
      <c r="E27" s="81">
        <f t="shared" si="0"/>
        <v>7543419</v>
      </c>
      <c r="F27" s="81">
        <f t="shared" si="1"/>
        <v>20666.901369863015</v>
      </c>
      <c r="G27" s="81">
        <f t="shared" si="2"/>
        <v>5459575.3348767133</v>
      </c>
      <c r="I27" s="12"/>
    </row>
    <row r="28" spans="1:9" x14ac:dyDescent="0.25">
      <c r="A28" s="2" t="s">
        <v>27</v>
      </c>
      <c r="B28" s="79">
        <f>C28/$C$30</f>
        <v>0.59299999999999997</v>
      </c>
      <c r="C28" s="80">
        <f>C11+C17+C22</f>
        <v>14.824999999999999</v>
      </c>
      <c r="D28" s="81">
        <f>CONVERT(C28,"in","m")</f>
        <v>0.37655499999999997</v>
      </c>
      <c r="E28" s="81">
        <f t="shared" si="0"/>
        <v>11469865.299999999</v>
      </c>
      <c r="F28" s="81">
        <f t="shared" si="1"/>
        <v>31424.288493150681</v>
      </c>
      <c r="G28" s="81">
        <f t="shared" si="2"/>
        <v>8301354.2912356164</v>
      </c>
      <c r="I28" s="12"/>
    </row>
    <row r="29" spans="1:9" x14ac:dyDescent="0.25">
      <c r="A29" s="16" t="s">
        <v>28</v>
      </c>
      <c r="B29" s="82">
        <f>C29/$C$30</f>
        <v>1.7000000000000001E-2</v>
      </c>
      <c r="C29" s="83">
        <f>C23</f>
        <v>0.42500000000000004</v>
      </c>
      <c r="D29" s="84">
        <f>CONVERT(C29,"in","m")</f>
        <v>1.0795000000000001E-2</v>
      </c>
      <c r="E29" s="84">
        <f t="shared" si="0"/>
        <v>328815.7</v>
      </c>
      <c r="F29" s="84">
        <f t="shared" si="1"/>
        <v>900.8649315068493</v>
      </c>
      <c r="G29" s="90">
        <f t="shared" si="2"/>
        <v>237981.48895616439</v>
      </c>
      <c r="I29" s="12"/>
    </row>
    <row r="30" spans="1:9" ht="26.25" x14ac:dyDescent="0.25">
      <c r="A30" s="25" t="s">
        <v>29</v>
      </c>
      <c r="B30" s="91">
        <f>SUM(B27:B29)</f>
        <v>1</v>
      </c>
      <c r="C30" s="92">
        <f>SUM(C27:C29)</f>
        <v>25</v>
      </c>
      <c r="D30" s="93">
        <f>CONVERT(C30,"in","m")</f>
        <v>0.63500000000000001</v>
      </c>
      <c r="E30" s="93">
        <f t="shared" si="0"/>
        <v>19342100</v>
      </c>
      <c r="F30" s="93">
        <f t="shared" si="1"/>
        <v>52992.054794520547</v>
      </c>
      <c r="G30" s="93">
        <f t="shared" si="2"/>
        <v>13998911.115068493</v>
      </c>
      <c r="I30" s="12"/>
    </row>
    <row r="31" spans="1:9" x14ac:dyDescent="0.25">
      <c r="B31" s="80"/>
      <c r="C31" s="80"/>
      <c r="D31" s="81"/>
      <c r="E31" s="81"/>
      <c r="F31" s="81"/>
      <c r="G31" s="81"/>
      <c r="H31" s="77"/>
    </row>
    <row r="32" spans="1:9" x14ac:dyDescent="0.25">
      <c r="A32" s="16"/>
      <c r="B32" s="16"/>
      <c r="C32" s="16"/>
      <c r="D32" s="18"/>
      <c r="E32" s="18"/>
      <c r="F32" s="18"/>
      <c r="G32" s="18"/>
      <c r="H32" s="78"/>
    </row>
    <row r="33" spans="1:12" s="72" customFormat="1" ht="11.25" x14ac:dyDescent="0.2">
      <c r="A33" s="68" t="s">
        <v>48</v>
      </c>
      <c r="L33" s="71"/>
    </row>
    <row r="34" spans="1:12" s="72" customFormat="1" ht="11.25" x14ac:dyDescent="0.2">
      <c r="A34" s="73" t="s">
        <v>49</v>
      </c>
    </row>
  </sheetData>
  <sheetProtection sheet="1" objects="1" scenarios="1" selectLockedCells="1"/>
  <mergeCells count="1">
    <mergeCell ref="J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B34" sqref="B34"/>
    </sheetView>
  </sheetViews>
  <sheetFormatPr defaultRowHeight="15" x14ac:dyDescent="0.25"/>
  <cols>
    <col min="1" max="1" width="49.42578125" style="2" customWidth="1"/>
    <col min="2" max="2" width="14.7109375" style="2" customWidth="1"/>
    <col min="3" max="3" width="8" style="2" customWidth="1"/>
    <col min="4" max="4" width="9" style="2" bestFit="1" customWidth="1"/>
    <col min="5" max="5" width="10" style="2" bestFit="1" customWidth="1"/>
    <col min="6" max="7" width="9" style="2" bestFit="1" customWidth="1"/>
    <col min="8" max="9" width="9.140625" style="2"/>
    <col min="10" max="10" width="19.5703125" style="2" customWidth="1"/>
    <col min="11" max="11" width="10.5703125" style="2" bestFit="1" customWidth="1"/>
    <col min="12" max="12" width="9.140625" style="2"/>
    <col min="13" max="13" width="9.140625" style="2" customWidth="1"/>
    <col min="14" max="256" width="9.140625" style="2"/>
    <col min="257" max="257" width="49.42578125" style="2" customWidth="1"/>
    <col min="258" max="258" width="14.7109375" style="2" customWidth="1"/>
    <col min="259" max="259" width="8" style="2" customWidth="1"/>
    <col min="260" max="260" width="9" style="2" bestFit="1" customWidth="1"/>
    <col min="261" max="261" width="10" style="2" bestFit="1" customWidth="1"/>
    <col min="262" max="263" width="9" style="2" bestFit="1" customWidth="1"/>
    <col min="264" max="265" width="9.140625" style="2"/>
    <col min="266" max="266" width="19.5703125" style="2" customWidth="1"/>
    <col min="267" max="267" width="10.5703125" style="2" bestFit="1" customWidth="1"/>
    <col min="268" max="512" width="9.140625" style="2"/>
    <col min="513" max="513" width="49.42578125" style="2" customWidth="1"/>
    <col min="514" max="514" width="14.7109375" style="2" customWidth="1"/>
    <col min="515" max="515" width="8" style="2" customWidth="1"/>
    <col min="516" max="516" width="9" style="2" bestFit="1" customWidth="1"/>
    <col min="517" max="517" width="10" style="2" bestFit="1" customWidth="1"/>
    <col min="518" max="519" width="9" style="2" bestFit="1" customWidth="1"/>
    <col min="520" max="521" width="9.140625" style="2"/>
    <col min="522" max="522" width="19.5703125" style="2" customWidth="1"/>
    <col min="523" max="523" width="10.5703125" style="2" bestFit="1" customWidth="1"/>
    <col min="524" max="768" width="9.140625" style="2"/>
    <col min="769" max="769" width="49.42578125" style="2" customWidth="1"/>
    <col min="770" max="770" width="14.7109375" style="2" customWidth="1"/>
    <col min="771" max="771" width="8" style="2" customWidth="1"/>
    <col min="772" max="772" width="9" style="2" bestFit="1" customWidth="1"/>
    <col min="773" max="773" width="10" style="2" bestFit="1" customWidth="1"/>
    <col min="774" max="775" width="9" style="2" bestFit="1" customWidth="1"/>
    <col min="776" max="777" width="9.140625" style="2"/>
    <col min="778" max="778" width="19.5703125" style="2" customWidth="1"/>
    <col min="779" max="779" width="10.5703125" style="2" bestFit="1" customWidth="1"/>
    <col min="780" max="1024" width="9.140625" style="2"/>
    <col min="1025" max="1025" width="49.42578125" style="2" customWidth="1"/>
    <col min="1026" max="1026" width="14.7109375" style="2" customWidth="1"/>
    <col min="1027" max="1027" width="8" style="2" customWidth="1"/>
    <col min="1028" max="1028" width="9" style="2" bestFit="1" customWidth="1"/>
    <col min="1029" max="1029" width="10" style="2" bestFit="1" customWidth="1"/>
    <col min="1030" max="1031" width="9" style="2" bestFit="1" customWidth="1"/>
    <col min="1032" max="1033" width="9.140625" style="2"/>
    <col min="1034" max="1034" width="19.5703125" style="2" customWidth="1"/>
    <col min="1035" max="1035" width="10.5703125" style="2" bestFit="1" customWidth="1"/>
    <col min="1036" max="1280" width="9.140625" style="2"/>
    <col min="1281" max="1281" width="49.42578125" style="2" customWidth="1"/>
    <col min="1282" max="1282" width="14.7109375" style="2" customWidth="1"/>
    <col min="1283" max="1283" width="8" style="2" customWidth="1"/>
    <col min="1284" max="1284" width="9" style="2" bestFit="1" customWidth="1"/>
    <col min="1285" max="1285" width="10" style="2" bestFit="1" customWidth="1"/>
    <col min="1286" max="1287" width="9" style="2" bestFit="1" customWidth="1"/>
    <col min="1288" max="1289" width="9.140625" style="2"/>
    <col min="1290" max="1290" width="19.5703125" style="2" customWidth="1"/>
    <col min="1291" max="1291" width="10.5703125" style="2" bestFit="1" customWidth="1"/>
    <col min="1292" max="1536" width="9.140625" style="2"/>
    <col min="1537" max="1537" width="49.42578125" style="2" customWidth="1"/>
    <col min="1538" max="1538" width="14.7109375" style="2" customWidth="1"/>
    <col min="1539" max="1539" width="8" style="2" customWidth="1"/>
    <col min="1540" max="1540" width="9" style="2" bestFit="1" customWidth="1"/>
    <col min="1541" max="1541" width="10" style="2" bestFit="1" customWidth="1"/>
    <col min="1542" max="1543" width="9" style="2" bestFit="1" customWidth="1"/>
    <col min="1544" max="1545" width="9.140625" style="2"/>
    <col min="1546" max="1546" width="19.5703125" style="2" customWidth="1"/>
    <col min="1547" max="1547" width="10.5703125" style="2" bestFit="1" customWidth="1"/>
    <col min="1548" max="1792" width="9.140625" style="2"/>
    <col min="1793" max="1793" width="49.42578125" style="2" customWidth="1"/>
    <col min="1794" max="1794" width="14.7109375" style="2" customWidth="1"/>
    <col min="1795" max="1795" width="8" style="2" customWidth="1"/>
    <col min="1796" max="1796" width="9" style="2" bestFit="1" customWidth="1"/>
    <col min="1797" max="1797" width="10" style="2" bestFit="1" customWidth="1"/>
    <col min="1798" max="1799" width="9" style="2" bestFit="1" customWidth="1"/>
    <col min="1800" max="1801" width="9.140625" style="2"/>
    <col min="1802" max="1802" width="19.5703125" style="2" customWidth="1"/>
    <col min="1803" max="1803" width="10.5703125" style="2" bestFit="1" customWidth="1"/>
    <col min="1804" max="2048" width="9.140625" style="2"/>
    <col min="2049" max="2049" width="49.42578125" style="2" customWidth="1"/>
    <col min="2050" max="2050" width="14.7109375" style="2" customWidth="1"/>
    <col min="2051" max="2051" width="8" style="2" customWidth="1"/>
    <col min="2052" max="2052" width="9" style="2" bestFit="1" customWidth="1"/>
    <col min="2053" max="2053" width="10" style="2" bestFit="1" customWidth="1"/>
    <col min="2054" max="2055" width="9" style="2" bestFit="1" customWidth="1"/>
    <col min="2056" max="2057" width="9.140625" style="2"/>
    <col min="2058" max="2058" width="19.5703125" style="2" customWidth="1"/>
    <col min="2059" max="2059" width="10.5703125" style="2" bestFit="1" customWidth="1"/>
    <col min="2060" max="2304" width="9.140625" style="2"/>
    <col min="2305" max="2305" width="49.42578125" style="2" customWidth="1"/>
    <col min="2306" max="2306" width="14.7109375" style="2" customWidth="1"/>
    <col min="2307" max="2307" width="8" style="2" customWidth="1"/>
    <col min="2308" max="2308" width="9" style="2" bestFit="1" customWidth="1"/>
    <col min="2309" max="2309" width="10" style="2" bestFit="1" customWidth="1"/>
    <col min="2310" max="2311" width="9" style="2" bestFit="1" customWidth="1"/>
    <col min="2312" max="2313" width="9.140625" style="2"/>
    <col min="2314" max="2314" width="19.5703125" style="2" customWidth="1"/>
    <col min="2315" max="2315" width="10.5703125" style="2" bestFit="1" customWidth="1"/>
    <col min="2316" max="2560" width="9.140625" style="2"/>
    <col min="2561" max="2561" width="49.42578125" style="2" customWidth="1"/>
    <col min="2562" max="2562" width="14.7109375" style="2" customWidth="1"/>
    <col min="2563" max="2563" width="8" style="2" customWidth="1"/>
    <col min="2564" max="2564" width="9" style="2" bestFit="1" customWidth="1"/>
    <col min="2565" max="2565" width="10" style="2" bestFit="1" customWidth="1"/>
    <col min="2566" max="2567" width="9" style="2" bestFit="1" customWidth="1"/>
    <col min="2568" max="2569" width="9.140625" style="2"/>
    <col min="2570" max="2570" width="19.5703125" style="2" customWidth="1"/>
    <col min="2571" max="2571" width="10.5703125" style="2" bestFit="1" customWidth="1"/>
    <col min="2572" max="2816" width="9.140625" style="2"/>
    <col min="2817" max="2817" width="49.42578125" style="2" customWidth="1"/>
    <col min="2818" max="2818" width="14.7109375" style="2" customWidth="1"/>
    <col min="2819" max="2819" width="8" style="2" customWidth="1"/>
    <col min="2820" max="2820" width="9" style="2" bestFit="1" customWidth="1"/>
    <col min="2821" max="2821" width="10" style="2" bestFit="1" customWidth="1"/>
    <col min="2822" max="2823" width="9" style="2" bestFit="1" customWidth="1"/>
    <col min="2824" max="2825" width="9.140625" style="2"/>
    <col min="2826" max="2826" width="19.5703125" style="2" customWidth="1"/>
    <col min="2827" max="2827" width="10.5703125" style="2" bestFit="1" customWidth="1"/>
    <col min="2828" max="3072" width="9.140625" style="2"/>
    <col min="3073" max="3073" width="49.42578125" style="2" customWidth="1"/>
    <col min="3074" max="3074" width="14.7109375" style="2" customWidth="1"/>
    <col min="3075" max="3075" width="8" style="2" customWidth="1"/>
    <col min="3076" max="3076" width="9" style="2" bestFit="1" customWidth="1"/>
    <col min="3077" max="3077" width="10" style="2" bestFit="1" customWidth="1"/>
    <col min="3078" max="3079" width="9" style="2" bestFit="1" customWidth="1"/>
    <col min="3080" max="3081" width="9.140625" style="2"/>
    <col min="3082" max="3082" width="19.5703125" style="2" customWidth="1"/>
    <col min="3083" max="3083" width="10.5703125" style="2" bestFit="1" customWidth="1"/>
    <col min="3084" max="3328" width="9.140625" style="2"/>
    <col min="3329" max="3329" width="49.42578125" style="2" customWidth="1"/>
    <col min="3330" max="3330" width="14.7109375" style="2" customWidth="1"/>
    <col min="3331" max="3331" width="8" style="2" customWidth="1"/>
    <col min="3332" max="3332" width="9" style="2" bestFit="1" customWidth="1"/>
    <col min="3333" max="3333" width="10" style="2" bestFit="1" customWidth="1"/>
    <col min="3334" max="3335" width="9" style="2" bestFit="1" customWidth="1"/>
    <col min="3336" max="3337" width="9.140625" style="2"/>
    <col min="3338" max="3338" width="19.5703125" style="2" customWidth="1"/>
    <col min="3339" max="3339" width="10.5703125" style="2" bestFit="1" customWidth="1"/>
    <col min="3340" max="3584" width="9.140625" style="2"/>
    <col min="3585" max="3585" width="49.42578125" style="2" customWidth="1"/>
    <col min="3586" max="3586" width="14.7109375" style="2" customWidth="1"/>
    <col min="3587" max="3587" width="8" style="2" customWidth="1"/>
    <col min="3588" max="3588" width="9" style="2" bestFit="1" customWidth="1"/>
    <col min="3589" max="3589" width="10" style="2" bestFit="1" customWidth="1"/>
    <col min="3590" max="3591" width="9" style="2" bestFit="1" customWidth="1"/>
    <col min="3592" max="3593" width="9.140625" style="2"/>
    <col min="3594" max="3594" width="19.5703125" style="2" customWidth="1"/>
    <col min="3595" max="3595" width="10.5703125" style="2" bestFit="1" customWidth="1"/>
    <col min="3596" max="3840" width="9.140625" style="2"/>
    <col min="3841" max="3841" width="49.42578125" style="2" customWidth="1"/>
    <col min="3842" max="3842" width="14.7109375" style="2" customWidth="1"/>
    <col min="3843" max="3843" width="8" style="2" customWidth="1"/>
    <col min="3844" max="3844" width="9" style="2" bestFit="1" customWidth="1"/>
    <col min="3845" max="3845" width="10" style="2" bestFit="1" customWidth="1"/>
    <col min="3846" max="3847" width="9" style="2" bestFit="1" customWidth="1"/>
    <col min="3848" max="3849" width="9.140625" style="2"/>
    <col min="3850" max="3850" width="19.5703125" style="2" customWidth="1"/>
    <col min="3851" max="3851" width="10.5703125" style="2" bestFit="1" customWidth="1"/>
    <col min="3852" max="4096" width="9.140625" style="2"/>
    <col min="4097" max="4097" width="49.42578125" style="2" customWidth="1"/>
    <col min="4098" max="4098" width="14.7109375" style="2" customWidth="1"/>
    <col min="4099" max="4099" width="8" style="2" customWidth="1"/>
    <col min="4100" max="4100" width="9" style="2" bestFit="1" customWidth="1"/>
    <col min="4101" max="4101" width="10" style="2" bestFit="1" customWidth="1"/>
    <col min="4102" max="4103" width="9" style="2" bestFit="1" customWidth="1"/>
    <col min="4104" max="4105" width="9.140625" style="2"/>
    <col min="4106" max="4106" width="19.5703125" style="2" customWidth="1"/>
    <col min="4107" max="4107" width="10.5703125" style="2" bestFit="1" customWidth="1"/>
    <col min="4108" max="4352" width="9.140625" style="2"/>
    <col min="4353" max="4353" width="49.42578125" style="2" customWidth="1"/>
    <col min="4354" max="4354" width="14.7109375" style="2" customWidth="1"/>
    <col min="4355" max="4355" width="8" style="2" customWidth="1"/>
    <col min="4356" max="4356" width="9" style="2" bestFit="1" customWidth="1"/>
    <col min="4357" max="4357" width="10" style="2" bestFit="1" customWidth="1"/>
    <col min="4358" max="4359" width="9" style="2" bestFit="1" customWidth="1"/>
    <col min="4360" max="4361" width="9.140625" style="2"/>
    <col min="4362" max="4362" width="19.5703125" style="2" customWidth="1"/>
    <col min="4363" max="4363" width="10.5703125" style="2" bestFit="1" customWidth="1"/>
    <col min="4364" max="4608" width="9.140625" style="2"/>
    <col min="4609" max="4609" width="49.42578125" style="2" customWidth="1"/>
    <col min="4610" max="4610" width="14.7109375" style="2" customWidth="1"/>
    <col min="4611" max="4611" width="8" style="2" customWidth="1"/>
    <col min="4612" max="4612" width="9" style="2" bestFit="1" customWidth="1"/>
    <col min="4613" max="4613" width="10" style="2" bestFit="1" customWidth="1"/>
    <col min="4614" max="4615" width="9" style="2" bestFit="1" customWidth="1"/>
    <col min="4616" max="4617" width="9.140625" style="2"/>
    <col min="4618" max="4618" width="19.5703125" style="2" customWidth="1"/>
    <col min="4619" max="4619" width="10.5703125" style="2" bestFit="1" customWidth="1"/>
    <col min="4620" max="4864" width="9.140625" style="2"/>
    <col min="4865" max="4865" width="49.42578125" style="2" customWidth="1"/>
    <col min="4866" max="4866" width="14.7109375" style="2" customWidth="1"/>
    <col min="4867" max="4867" width="8" style="2" customWidth="1"/>
    <col min="4868" max="4868" width="9" style="2" bestFit="1" customWidth="1"/>
    <col min="4869" max="4869" width="10" style="2" bestFit="1" customWidth="1"/>
    <col min="4870" max="4871" width="9" style="2" bestFit="1" customWidth="1"/>
    <col min="4872" max="4873" width="9.140625" style="2"/>
    <col min="4874" max="4874" width="19.5703125" style="2" customWidth="1"/>
    <col min="4875" max="4875" width="10.5703125" style="2" bestFit="1" customWidth="1"/>
    <col min="4876" max="5120" width="9.140625" style="2"/>
    <col min="5121" max="5121" width="49.42578125" style="2" customWidth="1"/>
    <col min="5122" max="5122" width="14.7109375" style="2" customWidth="1"/>
    <col min="5123" max="5123" width="8" style="2" customWidth="1"/>
    <col min="5124" max="5124" width="9" style="2" bestFit="1" customWidth="1"/>
    <col min="5125" max="5125" width="10" style="2" bestFit="1" customWidth="1"/>
    <col min="5126" max="5127" width="9" style="2" bestFit="1" customWidth="1"/>
    <col min="5128" max="5129" width="9.140625" style="2"/>
    <col min="5130" max="5130" width="19.5703125" style="2" customWidth="1"/>
    <col min="5131" max="5131" width="10.5703125" style="2" bestFit="1" customWidth="1"/>
    <col min="5132" max="5376" width="9.140625" style="2"/>
    <col min="5377" max="5377" width="49.42578125" style="2" customWidth="1"/>
    <col min="5378" max="5378" width="14.7109375" style="2" customWidth="1"/>
    <col min="5379" max="5379" width="8" style="2" customWidth="1"/>
    <col min="5380" max="5380" width="9" style="2" bestFit="1" customWidth="1"/>
    <col min="5381" max="5381" width="10" style="2" bestFit="1" customWidth="1"/>
    <col min="5382" max="5383" width="9" style="2" bestFit="1" customWidth="1"/>
    <col min="5384" max="5385" width="9.140625" style="2"/>
    <col min="5386" max="5386" width="19.5703125" style="2" customWidth="1"/>
    <col min="5387" max="5387" width="10.5703125" style="2" bestFit="1" customWidth="1"/>
    <col min="5388" max="5632" width="9.140625" style="2"/>
    <col min="5633" max="5633" width="49.42578125" style="2" customWidth="1"/>
    <col min="5634" max="5634" width="14.7109375" style="2" customWidth="1"/>
    <col min="5635" max="5635" width="8" style="2" customWidth="1"/>
    <col min="5636" max="5636" width="9" style="2" bestFit="1" customWidth="1"/>
    <col min="5637" max="5637" width="10" style="2" bestFit="1" customWidth="1"/>
    <col min="5638" max="5639" width="9" style="2" bestFit="1" customWidth="1"/>
    <col min="5640" max="5641" width="9.140625" style="2"/>
    <col min="5642" max="5642" width="19.5703125" style="2" customWidth="1"/>
    <col min="5643" max="5643" width="10.5703125" style="2" bestFit="1" customWidth="1"/>
    <col min="5644" max="5888" width="9.140625" style="2"/>
    <col min="5889" max="5889" width="49.42578125" style="2" customWidth="1"/>
    <col min="5890" max="5890" width="14.7109375" style="2" customWidth="1"/>
    <col min="5891" max="5891" width="8" style="2" customWidth="1"/>
    <col min="5892" max="5892" width="9" style="2" bestFit="1" customWidth="1"/>
    <col min="5893" max="5893" width="10" style="2" bestFit="1" customWidth="1"/>
    <col min="5894" max="5895" width="9" style="2" bestFit="1" customWidth="1"/>
    <col min="5896" max="5897" width="9.140625" style="2"/>
    <col min="5898" max="5898" width="19.5703125" style="2" customWidth="1"/>
    <col min="5899" max="5899" width="10.5703125" style="2" bestFit="1" customWidth="1"/>
    <col min="5900" max="6144" width="9.140625" style="2"/>
    <col min="6145" max="6145" width="49.42578125" style="2" customWidth="1"/>
    <col min="6146" max="6146" width="14.7109375" style="2" customWidth="1"/>
    <col min="6147" max="6147" width="8" style="2" customWidth="1"/>
    <col min="6148" max="6148" width="9" style="2" bestFit="1" customWidth="1"/>
    <col min="6149" max="6149" width="10" style="2" bestFit="1" customWidth="1"/>
    <col min="6150" max="6151" width="9" style="2" bestFit="1" customWidth="1"/>
    <col min="6152" max="6153" width="9.140625" style="2"/>
    <col min="6154" max="6154" width="19.5703125" style="2" customWidth="1"/>
    <col min="6155" max="6155" width="10.5703125" style="2" bestFit="1" customWidth="1"/>
    <col min="6156" max="6400" width="9.140625" style="2"/>
    <col min="6401" max="6401" width="49.42578125" style="2" customWidth="1"/>
    <col min="6402" max="6402" width="14.7109375" style="2" customWidth="1"/>
    <col min="6403" max="6403" width="8" style="2" customWidth="1"/>
    <col min="6404" max="6404" width="9" style="2" bestFit="1" customWidth="1"/>
    <col min="6405" max="6405" width="10" style="2" bestFit="1" customWidth="1"/>
    <col min="6406" max="6407" width="9" style="2" bestFit="1" customWidth="1"/>
    <col min="6408" max="6409" width="9.140625" style="2"/>
    <col min="6410" max="6410" width="19.5703125" style="2" customWidth="1"/>
    <col min="6411" max="6411" width="10.5703125" style="2" bestFit="1" customWidth="1"/>
    <col min="6412" max="6656" width="9.140625" style="2"/>
    <col min="6657" max="6657" width="49.42578125" style="2" customWidth="1"/>
    <col min="6658" max="6658" width="14.7109375" style="2" customWidth="1"/>
    <col min="6659" max="6659" width="8" style="2" customWidth="1"/>
    <col min="6660" max="6660" width="9" style="2" bestFit="1" customWidth="1"/>
    <col min="6661" max="6661" width="10" style="2" bestFit="1" customWidth="1"/>
    <col min="6662" max="6663" width="9" style="2" bestFit="1" customWidth="1"/>
    <col min="6664" max="6665" width="9.140625" style="2"/>
    <col min="6666" max="6666" width="19.5703125" style="2" customWidth="1"/>
    <col min="6667" max="6667" width="10.5703125" style="2" bestFit="1" customWidth="1"/>
    <col min="6668" max="6912" width="9.140625" style="2"/>
    <col min="6913" max="6913" width="49.42578125" style="2" customWidth="1"/>
    <col min="6914" max="6914" width="14.7109375" style="2" customWidth="1"/>
    <col min="6915" max="6915" width="8" style="2" customWidth="1"/>
    <col min="6916" max="6916" width="9" style="2" bestFit="1" customWidth="1"/>
    <col min="6917" max="6917" width="10" style="2" bestFit="1" customWidth="1"/>
    <col min="6918" max="6919" width="9" style="2" bestFit="1" customWidth="1"/>
    <col min="6920" max="6921" width="9.140625" style="2"/>
    <col min="6922" max="6922" width="19.5703125" style="2" customWidth="1"/>
    <col min="6923" max="6923" width="10.5703125" style="2" bestFit="1" customWidth="1"/>
    <col min="6924" max="7168" width="9.140625" style="2"/>
    <col min="7169" max="7169" width="49.42578125" style="2" customWidth="1"/>
    <col min="7170" max="7170" width="14.7109375" style="2" customWidth="1"/>
    <col min="7171" max="7171" width="8" style="2" customWidth="1"/>
    <col min="7172" max="7172" width="9" style="2" bestFit="1" customWidth="1"/>
    <col min="7173" max="7173" width="10" style="2" bestFit="1" customWidth="1"/>
    <col min="7174" max="7175" width="9" style="2" bestFit="1" customWidth="1"/>
    <col min="7176" max="7177" width="9.140625" style="2"/>
    <col min="7178" max="7178" width="19.5703125" style="2" customWidth="1"/>
    <col min="7179" max="7179" width="10.5703125" style="2" bestFit="1" customWidth="1"/>
    <col min="7180" max="7424" width="9.140625" style="2"/>
    <col min="7425" max="7425" width="49.42578125" style="2" customWidth="1"/>
    <col min="7426" max="7426" width="14.7109375" style="2" customWidth="1"/>
    <col min="7427" max="7427" width="8" style="2" customWidth="1"/>
    <col min="7428" max="7428" width="9" style="2" bestFit="1" customWidth="1"/>
    <col min="7429" max="7429" width="10" style="2" bestFit="1" customWidth="1"/>
    <col min="7430" max="7431" width="9" style="2" bestFit="1" customWidth="1"/>
    <col min="7432" max="7433" width="9.140625" style="2"/>
    <col min="7434" max="7434" width="19.5703125" style="2" customWidth="1"/>
    <col min="7435" max="7435" width="10.5703125" style="2" bestFit="1" customWidth="1"/>
    <col min="7436" max="7680" width="9.140625" style="2"/>
    <col min="7681" max="7681" width="49.42578125" style="2" customWidth="1"/>
    <col min="7682" max="7682" width="14.7109375" style="2" customWidth="1"/>
    <col min="7683" max="7683" width="8" style="2" customWidth="1"/>
    <col min="7684" max="7684" width="9" style="2" bestFit="1" customWidth="1"/>
    <col min="7685" max="7685" width="10" style="2" bestFit="1" customWidth="1"/>
    <col min="7686" max="7687" width="9" style="2" bestFit="1" customWidth="1"/>
    <col min="7688" max="7689" width="9.140625" style="2"/>
    <col min="7690" max="7690" width="19.5703125" style="2" customWidth="1"/>
    <col min="7691" max="7691" width="10.5703125" style="2" bestFit="1" customWidth="1"/>
    <col min="7692" max="7936" width="9.140625" style="2"/>
    <col min="7937" max="7937" width="49.42578125" style="2" customWidth="1"/>
    <col min="7938" max="7938" width="14.7109375" style="2" customWidth="1"/>
    <col min="7939" max="7939" width="8" style="2" customWidth="1"/>
    <col min="7940" max="7940" width="9" style="2" bestFit="1" customWidth="1"/>
    <col min="7941" max="7941" width="10" style="2" bestFit="1" customWidth="1"/>
    <col min="7942" max="7943" width="9" style="2" bestFit="1" customWidth="1"/>
    <col min="7944" max="7945" width="9.140625" style="2"/>
    <col min="7946" max="7946" width="19.5703125" style="2" customWidth="1"/>
    <col min="7947" max="7947" width="10.5703125" style="2" bestFit="1" customWidth="1"/>
    <col min="7948" max="8192" width="9.140625" style="2"/>
    <col min="8193" max="8193" width="49.42578125" style="2" customWidth="1"/>
    <col min="8194" max="8194" width="14.7109375" style="2" customWidth="1"/>
    <col min="8195" max="8195" width="8" style="2" customWidth="1"/>
    <col min="8196" max="8196" width="9" style="2" bestFit="1" customWidth="1"/>
    <col min="8197" max="8197" width="10" style="2" bestFit="1" customWidth="1"/>
    <col min="8198" max="8199" width="9" style="2" bestFit="1" customWidth="1"/>
    <col min="8200" max="8201" width="9.140625" style="2"/>
    <col min="8202" max="8202" width="19.5703125" style="2" customWidth="1"/>
    <col min="8203" max="8203" width="10.5703125" style="2" bestFit="1" customWidth="1"/>
    <col min="8204" max="8448" width="9.140625" style="2"/>
    <col min="8449" max="8449" width="49.42578125" style="2" customWidth="1"/>
    <col min="8450" max="8450" width="14.7109375" style="2" customWidth="1"/>
    <col min="8451" max="8451" width="8" style="2" customWidth="1"/>
    <col min="8452" max="8452" width="9" style="2" bestFit="1" customWidth="1"/>
    <col min="8453" max="8453" width="10" style="2" bestFit="1" customWidth="1"/>
    <col min="8454" max="8455" width="9" style="2" bestFit="1" customWidth="1"/>
    <col min="8456" max="8457" width="9.140625" style="2"/>
    <col min="8458" max="8458" width="19.5703125" style="2" customWidth="1"/>
    <col min="8459" max="8459" width="10.5703125" style="2" bestFit="1" customWidth="1"/>
    <col min="8460" max="8704" width="9.140625" style="2"/>
    <col min="8705" max="8705" width="49.42578125" style="2" customWidth="1"/>
    <col min="8706" max="8706" width="14.7109375" style="2" customWidth="1"/>
    <col min="8707" max="8707" width="8" style="2" customWidth="1"/>
    <col min="8708" max="8708" width="9" style="2" bestFit="1" customWidth="1"/>
    <col min="8709" max="8709" width="10" style="2" bestFit="1" customWidth="1"/>
    <col min="8710" max="8711" width="9" style="2" bestFit="1" customWidth="1"/>
    <col min="8712" max="8713" width="9.140625" style="2"/>
    <col min="8714" max="8714" width="19.5703125" style="2" customWidth="1"/>
    <col min="8715" max="8715" width="10.5703125" style="2" bestFit="1" customWidth="1"/>
    <col min="8716" max="8960" width="9.140625" style="2"/>
    <col min="8961" max="8961" width="49.42578125" style="2" customWidth="1"/>
    <col min="8962" max="8962" width="14.7109375" style="2" customWidth="1"/>
    <col min="8963" max="8963" width="8" style="2" customWidth="1"/>
    <col min="8964" max="8964" width="9" style="2" bestFit="1" customWidth="1"/>
    <col min="8965" max="8965" width="10" style="2" bestFit="1" customWidth="1"/>
    <col min="8966" max="8967" width="9" style="2" bestFit="1" customWidth="1"/>
    <col min="8968" max="8969" width="9.140625" style="2"/>
    <col min="8970" max="8970" width="19.5703125" style="2" customWidth="1"/>
    <col min="8971" max="8971" width="10.5703125" style="2" bestFit="1" customWidth="1"/>
    <col min="8972" max="9216" width="9.140625" style="2"/>
    <col min="9217" max="9217" width="49.42578125" style="2" customWidth="1"/>
    <col min="9218" max="9218" width="14.7109375" style="2" customWidth="1"/>
    <col min="9219" max="9219" width="8" style="2" customWidth="1"/>
    <col min="9220" max="9220" width="9" style="2" bestFit="1" customWidth="1"/>
    <col min="9221" max="9221" width="10" style="2" bestFit="1" customWidth="1"/>
    <col min="9222" max="9223" width="9" style="2" bestFit="1" customWidth="1"/>
    <col min="9224" max="9225" width="9.140625" style="2"/>
    <col min="9226" max="9226" width="19.5703125" style="2" customWidth="1"/>
    <col min="9227" max="9227" width="10.5703125" style="2" bestFit="1" customWidth="1"/>
    <col min="9228" max="9472" width="9.140625" style="2"/>
    <col min="9473" max="9473" width="49.42578125" style="2" customWidth="1"/>
    <col min="9474" max="9474" width="14.7109375" style="2" customWidth="1"/>
    <col min="9475" max="9475" width="8" style="2" customWidth="1"/>
    <col min="9476" max="9476" width="9" style="2" bestFit="1" customWidth="1"/>
    <col min="9477" max="9477" width="10" style="2" bestFit="1" customWidth="1"/>
    <col min="9478" max="9479" width="9" style="2" bestFit="1" customWidth="1"/>
    <col min="9480" max="9481" width="9.140625" style="2"/>
    <col min="9482" max="9482" width="19.5703125" style="2" customWidth="1"/>
    <col min="9483" max="9483" width="10.5703125" style="2" bestFit="1" customWidth="1"/>
    <col min="9484" max="9728" width="9.140625" style="2"/>
    <col min="9729" max="9729" width="49.42578125" style="2" customWidth="1"/>
    <col min="9730" max="9730" width="14.7109375" style="2" customWidth="1"/>
    <col min="9731" max="9731" width="8" style="2" customWidth="1"/>
    <col min="9732" max="9732" width="9" style="2" bestFit="1" customWidth="1"/>
    <col min="9733" max="9733" width="10" style="2" bestFit="1" customWidth="1"/>
    <col min="9734" max="9735" width="9" style="2" bestFit="1" customWidth="1"/>
    <col min="9736" max="9737" width="9.140625" style="2"/>
    <col min="9738" max="9738" width="19.5703125" style="2" customWidth="1"/>
    <col min="9739" max="9739" width="10.5703125" style="2" bestFit="1" customWidth="1"/>
    <col min="9740" max="9984" width="9.140625" style="2"/>
    <col min="9985" max="9985" width="49.42578125" style="2" customWidth="1"/>
    <col min="9986" max="9986" width="14.7109375" style="2" customWidth="1"/>
    <col min="9987" max="9987" width="8" style="2" customWidth="1"/>
    <col min="9988" max="9988" width="9" style="2" bestFit="1" customWidth="1"/>
    <col min="9989" max="9989" width="10" style="2" bestFit="1" customWidth="1"/>
    <col min="9990" max="9991" width="9" style="2" bestFit="1" customWidth="1"/>
    <col min="9992" max="9993" width="9.140625" style="2"/>
    <col min="9994" max="9994" width="19.5703125" style="2" customWidth="1"/>
    <col min="9995" max="9995" width="10.5703125" style="2" bestFit="1" customWidth="1"/>
    <col min="9996" max="10240" width="9.140625" style="2"/>
    <col min="10241" max="10241" width="49.42578125" style="2" customWidth="1"/>
    <col min="10242" max="10242" width="14.7109375" style="2" customWidth="1"/>
    <col min="10243" max="10243" width="8" style="2" customWidth="1"/>
    <col min="10244" max="10244" width="9" style="2" bestFit="1" customWidth="1"/>
    <col min="10245" max="10245" width="10" style="2" bestFit="1" customWidth="1"/>
    <col min="10246" max="10247" width="9" style="2" bestFit="1" customWidth="1"/>
    <col min="10248" max="10249" width="9.140625" style="2"/>
    <col min="10250" max="10250" width="19.5703125" style="2" customWidth="1"/>
    <col min="10251" max="10251" width="10.5703125" style="2" bestFit="1" customWidth="1"/>
    <col min="10252" max="10496" width="9.140625" style="2"/>
    <col min="10497" max="10497" width="49.42578125" style="2" customWidth="1"/>
    <col min="10498" max="10498" width="14.7109375" style="2" customWidth="1"/>
    <col min="10499" max="10499" width="8" style="2" customWidth="1"/>
    <col min="10500" max="10500" width="9" style="2" bestFit="1" customWidth="1"/>
    <col min="10501" max="10501" width="10" style="2" bestFit="1" customWidth="1"/>
    <col min="10502" max="10503" width="9" style="2" bestFit="1" customWidth="1"/>
    <col min="10504" max="10505" width="9.140625" style="2"/>
    <col min="10506" max="10506" width="19.5703125" style="2" customWidth="1"/>
    <col min="10507" max="10507" width="10.5703125" style="2" bestFit="1" customWidth="1"/>
    <col min="10508" max="10752" width="9.140625" style="2"/>
    <col min="10753" max="10753" width="49.42578125" style="2" customWidth="1"/>
    <col min="10754" max="10754" width="14.7109375" style="2" customWidth="1"/>
    <col min="10755" max="10755" width="8" style="2" customWidth="1"/>
    <col min="10756" max="10756" width="9" style="2" bestFit="1" customWidth="1"/>
    <col min="10757" max="10757" width="10" style="2" bestFit="1" customWidth="1"/>
    <col min="10758" max="10759" width="9" style="2" bestFit="1" customWidth="1"/>
    <col min="10760" max="10761" width="9.140625" style="2"/>
    <col min="10762" max="10762" width="19.5703125" style="2" customWidth="1"/>
    <col min="10763" max="10763" width="10.5703125" style="2" bestFit="1" customWidth="1"/>
    <col min="10764" max="11008" width="9.140625" style="2"/>
    <col min="11009" max="11009" width="49.42578125" style="2" customWidth="1"/>
    <col min="11010" max="11010" width="14.7109375" style="2" customWidth="1"/>
    <col min="11011" max="11011" width="8" style="2" customWidth="1"/>
    <col min="11012" max="11012" width="9" style="2" bestFit="1" customWidth="1"/>
    <col min="11013" max="11013" width="10" style="2" bestFit="1" customWidth="1"/>
    <col min="11014" max="11015" width="9" style="2" bestFit="1" customWidth="1"/>
    <col min="11016" max="11017" width="9.140625" style="2"/>
    <col min="11018" max="11018" width="19.5703125" style="2" customWidth="1"/>
    <col min="11019" max="11019" width="10.5703125" style="2" bestFit="1" customWidth="1"/>
    <col min="11020" max="11264" width="9.140625" style="2"/>
    <col min="11265" max="11265" width="49.42578125" style="2" customWidth="1"/>
    <col min="11266" max="11266" width="14.7109375" style="2" customWidth="1"/>
    <col min="11267" max="11267" width="8" style="2" customWidth="1"/>
    <col min="11268" max="11268" width="9" style="2" bestFit="1" customWidth="1"/>
    <col min="11269" max="11269" width="10" style="2" bestFit="1" customWidth="1"/>
    <col min="11270" max="11271" width="9" style="2" bestFit="1" customWidth="1"/>
    <col min="11272" max="11273" width="9.140625" style="2"/>
    <col min="11274" max="11274" width="19.5703125" style="2" customWidth="1"/>
    <col min="11275" max="11275" width="10.5703125" style="2" bestFit="1" customWidth="1"/>
    <col min="11276" max="11520" width="9.140625" style="2"/>
    <col min="11521" max="11521" width="49.42578125" style="2" customWidth="1"/>
    <col min="11522" max="11522" width="14.7109375" style="2" customWidth="1"/>
    <col min="11523" max="11523" width="8" style="2" customWidth="1"/>
    <col min="11524" max="11524" width="9" style="2" bestFit="1" customWidth="1"/>
    <col min="11525" max="11525" width="10" style="2" bestFit="1" customWidth="1"/>
    <col min="11526" max="11527" width="9" style="2" bestFit="1" customWidth="1"/>
    <col min="11528" max="11529" width="9.140625" style="2"/>
    <col min="11530" max="11530" width="19.5703125" style="2" customWidth="1"/>
    <col min="11531" max="11531" width="10.5703125" style="2" bestFit="1" customWidth="1"/>
    <col min="11532" max="11776" width="9.140625" style="2"/>
    <col min="11777" max="11777" width="49.42578125" style="2" customWidth="1"/>
    <col min="11778" max="11778" width="14.7109375" style="2" customWidth="1"/>
    <col min="11779" max="11779" width="8" style="2" customWidth="1"/>
    <col min="11780" max="11780" width="9" style="2" bestFit="1" customWidth="1"/>
    <col min="11781" max="11781" width="10" style="2" bestFit="1" customWidth="1"/>
    <col min="11782" max="11783" width="9" style="2" bestFit="1" customWidth="1"/>
    <col min="11784" max="11785" width="9.140625" style="2"/>
    <col min="11786" max="11786" width="19.5703125" style="2" customWidth="1"/>
    <col min="11787" max="11787" width="10.5703125" style="2" bestFit="1" customWidth="1"/>
    <col min="11788" max="12032" width="9.140625" style="2"/>
    <col min="12033" max="12033" width="49.42578125" style="2" customWidth="1"/>
    <col min="12034" max="12034" width="14.7109375" style="2" customWidth="1"/>
    <col min="12035" max="12035" width="8" style="2" customWidth="1"/>
    <col min="12036" max="12036" width="9" style="2" bestFit="1" customWidth="1"/>
    <col min="12037" max="12037" width="10" style="2" bestFit="1" customWidth="1"/>
    <col min="12038" max="12039" width="9" style="2" bestFit="1" customWidth="1"/>
    <col min="12040" max="12041" width="9.140625" style="2"/>
    <col min="12042" max="12042" width="19.5703125" style="2" customWidth="1"/>
    <col min="12043" max="12043" width="10.5703125" style="2" bestFit="1" customWidth="1"/>
    <col min="12044" max="12288" width="9.140625" style="2"/>
    <col min="12289" max="12289" width="49.42578125" style="2" customWidth="1"/>
    <col min="12290" max="12290" width="14.7109375" style="2" customWidth="1"/>
    <col min="12291" max="12291" width="8" style="2" customWidth="1"/>
    <col min="12292" max="12292" width="9" style="2" bestFit="1" customWidth="1"/>
    <col min="12293" max="12293" width="10" style="2" bestFit="1" customWidth="1"/>
    <col min="12294" max="12295" width="9" style="2" bestFit="1" customWidth="1"/>
    <col min="12296" max="12297" width="9.140625" style="2"/>
    <col min="12298" max="12298" width="19.5703125" style="2" customWidth="1"/>
    <col min="12299" max="12299" width="10.5703125" style="2" bestFit="1" customWidth="1"/>
    <col min="12300" max="12544" width="9.140625" style="2"/>
    <col min="12545" max="12545" width="49.42578125" style="2" customWidth="1"/>
    <col min="12546" max="12546" width="14.7109375" style="2" customWidth="1"/>
    <col min="12547" max="12547" width="8" style="2" customWidth="1"/>
    <col min="12548" max="12548" width="9" style="2" bestFit="1" customWidth="1"/>
    <col min="12549" max="12549" width="10" style="2" bestFit="1" customWidth="1"/>
    <col min="12550" max="12551" width="9" style="2" bestFit="1" customWidth="1"/>
    <col min="12552" max="12553" width="9.140625" style="2"/>
    <col min="12554" max="12554" width="19.5703125" style="2" customWidth="1"/>
    <col min="12555" max="12555" width="10.5703125" style="2" bestFit="1" customWidth="1"/>
    <col min="12556" max="12800" width="9.140625" style="2"/>
    <col min="12801" max="12801" width="49.42578125" style="2" customWidth="1"/>
    <col min="12802" max="12802" width="14.7109375" style="2" customWidth="1"/>
    <col min="12803" max="12803" width="8" style="2" customWidth="1"/>
    <col min="12804" max="12804" width="9" style="2" bestFit="1" customWidth="1"/>
    <col min="12805" max="12805" width="10" style="2" bestFit="1" customWidth="1"/>
    <col min="12806" max="12807" width="9" style="2" bestFit="1" customWidth="1"/>
    <col min="12808" max="12809" width="9.140625" style="2"/>
    <col min="12810" max="12810" width="19.5703125" style="2" customWidth="1"/>
    <col min="12811" max="12811" width="10.5703125" style="2" bestFit="1" customWidth="1"/>
    <col min="12812" max="13056" width="9.140625" style="2"/>
    <col min="13057" max="13057" width="49.42578125" style="2" customWidth="1"/>
    <col min="13058" max="13058" width="14.7109375" style="2" customWidth="1"/>
    <col min="13059" max="13059" width="8" style="2" customWidth="1"/>
    <col min="13060" max="13060" width="9" style="2" bestFit="1" customWidth="1"/>
    <col min="13061" max="13061" width="10" style="2" bestFit="1" customWidth="1"/>
    <col min="13062" max="13063" width="9" style="2" bestFit="1" customWidth="1"/>
    <col min="13064" max="13065" width="9.140625" style="2"/>
    <col min="13066" max="13066" width="19.5703125" style="2" customWidth="1"/>
    <col min="13067" max="13067" width="10.5703125" style="2" bestFit="1" customWidth="1"/>
    <col min="13068" max="13312" width="9.140625" style="2"/>
    <col min="13313" max="13313" width="49.42578125" style="2" customWidth="1"/>
    <col min="13314" max="13314" width="14.7109375" style="2" customWidth="1"/>
    <col min="13315" max="13315" width="8" style="2" customWidth="1"/>
    <col min="13316" max="13316" width="9" style="2" bestFit="1" customWidth="1"/>
    <col min="13317" max="13317" width="10" style="2" bestFit="1" customWidth="1"/>
    <col min="13318" max="13319" width="9" style="2" bestFit="1" customWidth="1"/>
    <col min="13320" max="13321" width="9.140625" style="2"/>
    <col min="13322" max="13322" width="19.5703125" style="2" customWidth="1"/>
    <col min="13323" max="13323" width="10.5703125" style="2" bestFit="1" customWidth="1"/>
    <col min="13324" max="13568" width="9.140625" style="2"/>
    <col min="13569" max="13569" width="49.42578125" style="2" customWidth="1"/>
    <col min="13570" max="13570" width="14.7109375" style="2" customWidth="1"/>
    <col min="13571" max="13571" width="8" style="2" customWidth="1"/>
    <col min="13572" max="13572" width="9" style="2" bestFit="1" customWidth="1"/>
    <col min="13573" max="13573" width="10" style="2" bestFit="1" customWidth="1"/>
    <col min="13574" max="13575" width="9" style="2" bestFit="1" customWidth="1"/>
    <col min="13576" max="13577" width="9.140625" style="2"/>
    <col min="13578" max="13578" width="19.5703125" style="2" customWidth="1"/>
    <col min="13579" max="13579" width="10.5703125" style="2" bestFit="1" customWidth="1"/>
    <col min="13580" max="13824" width="9.140625" style="2"/>
    <col min="13825" max="13825" width="49.42578125" style="2" customWidth="1"/>
    <col min="13826" max="13826" width="14.7109375" style="2" customWidth="1"/>
    <col min="13827" max="13827" width="8" style="2" customWidth="1"/>
    <col min="13828" max="13828" width="9" style="2" bestFit="1" customWidth="1"/>
    <col min="13829" max="13829" width="10" style="2" bestFit="1" customWidth="1"/>
    <col min="13830" max="13831" width="9" style="2" bestFit="1" customWidth="1"/>
    <col min="13832" max="13833" width="9.140625" style="2"/>
    <col min="13834" max="13834" width="19.5703125" style="2" customWidth="1"/>
    <col min="13835" max="13835" width="10.5703125" style="2" bestFit="1" customWidth="1"/>
    <col min="13836" max="14080" width="9.140625" style="2"/>
    <col min="14081" max="14081" width="49.42578125" style="2" customWidth="1"/>
    <col min="14082" max="14082" width="14.7109375" style="2" customWidth="1"/>
    <col min="14083" max="14083" width="8" style="2" customWidth="1"/>
    <col min="14084" max="14084" width="9" style="2" bestFit="1" customWidth="1"/>
    <col min="14085" max="14085" width="10" style="2" bestFit="1" customWidth="1"/>
    <col min="14086" max="14087" width="9" style="2" bestFit="1" customWidth="1"/>
    <col min="14088" max="14089" width="9.140625" style="2"/>
    <col min="14090" max="14090" width="19.5703125" style="2" customWidth="1"/>
    <col min="14091" max="14091" width="10.5703125" style="2" bestFit="1" customWidth="1"/>
    <col min="14092" max="14336" width="9.140625" style="2"/>
    <col min="14337" max="14337" width="49.42578125" style="2" customWidth="1"/>
    <col min="14338" max="14338" width="14.7109375" style="2" customWidth="1"/>
    <col min="14339" max="14339" width="8" style="2" customWidth="1"/>
    <col min="14340" max="14340" width="9" style="2" bestFit="1" customWidth="1"/>
    <col min="14341" max="14341" width="10" style="2" bestFit="1" customWidth="1"/>
    <col min="14342" max="14343" width="9" style="2" bestFit="1" customWidth="1"/>
    <col min="14344" max="14345" width="9.140625" style="2"/>
    <col min="14346" max="14346" width="19.5703125" style="2" customWidth="1"/>
    <col min="14347" max="14347" width="10.5703125" style="2" bestFit="1" customWidth="1"/>
    <col min="14348" max="14592" width="9.140625" style="2"/>
    <col min="14593" max="14593" width="49.42578125" style="2" customWidth="1"/>
    <col min="14594" max="14594" width="14.7109375" style="2" customWidth="1"/>
    <col min="14595" max="14595" width="8" style="2" customWidth="1"/>
    <col min="14596" max="14596" width="9" style="2" bestFit="1" customWidth="1"/>
    <col min="14597" max="14597" width="10" style="2" bestFit="1" customWidth="1"/>
    <col min="14598" max="14599" width="9" style="2" bestFit="1" customWidth="1"/>
    <col min="14600" max="14601" width="9.140625" style="2"/>
    <col min="14602" max="14602" width="19.5703125" style="2" customWidth="1"/>
    <col min="14603" max="14603" width="10.5703125" style="2" bestFit="1" customWidth="1"/>
    <col min="14604" max="14848" width="9.140625" style="2"/>
    <col min="14849" max="14849" width="49.42578125" style="2" customWidth="1"/>
    <col min="14850" max="14850" width="14.7109375" style="2" customWidth="1"/>
    <col min="14851" max="14851" width="8" style="2" customWidth="1"/>
    <col min="14852" max="14852" width="9" style="2" bestFit="1" customWidth="1"/>
    <col min="14853" max="14853" width="10" style="2" bestFit="1" customWidth="1"/>
    <col min="14854" max="14855" width="9" style="2" bestFit="1" customWidth="1"/>
    <col min="14856" max="14857" width="9.140625" style="2"/>
    <col min="14858" max="14858" width="19.5703125" style="2" customWidth="1"/>
    <col min="14859" max="14859" width="10.5703125" style="2" bestFit="1" customWidth="1"/>
    <col min="14860" max="15104" width="9.140625" style="2"/>
    <col min="15105" max="15105" width="49.42578125" style="2" customWidth="1"/>
    <col min="15106" max="15106" width="14.7109375" style="2" customWidth="1"/>
    <col min="15107" max="15107" width="8" style="2" customWidth="1"/>
    <col min="15108" max="15108" width="9" style="2" bestFit="1" customWidth="1"/>
    <col min="15109" max="15109" width="10" style="2" bestFit="1" customWidth="1"/>
    <col min="15110" max="15111" width="9" style="2" bestFit="1" customWidth="1"/>
    <col min="15112" max="15113" width="9.140625" style="2"/>
    <col min="15114" max="15114" width="19.5703125" style="2" customWidth="1"/>
    <col min="15115" max="15115" width="10.5703125" style="2" bestFit="1" customWidth="1"/>
    <col min="15116" max="15360" width="9.140625" style="2"/>
    <col min="15361" max="15361" width="49.42578125" style="2" customWidth="1"/>
    <col min="15362" max="15362" width="14.7109375" style="2" customWidth="1"/>
    <col min="15363" max="15363" width="8" style="2" customWidth="1"/>
    <col min="15364" max="15364" width="9" style="2" bestFit="1" customWidth="1"/>
    <col min="15365" max="15365" width="10" style="2" bestFit="1" customWidth="1"/>
    <col min="15366" max="15367" width="9" style="2" bestFit="1" customWidth="1"/>
    <col min="15368" max="15369" width="9.140625" style="2"/>
    <col min="15370" max="15370" width="19.5703125" style="2" customWidth="1"/>
    <col min="15371" max="15371" width="10.5703125" style="2" bestFit="1" customWidth="1"/>
    <col min="15372" max="15616" width="9.140625" style="2"/>
    <col min="15617" max="15617" width="49.42578125" style="2" customWidth="1"/>
    <col min="15618" max="15618" width="14.7109375" style="2" customWidth="1"/>
    <col min="15619" max="15619" width="8" style="2" customWidth="1"/>
    <col min="15620" max="15620" width="9" style="2" bestFit="1" customWidth="1"/>
    <col min="15621" max="15621" width="10" style="2" bestFit="1" customWidth="1"/>
    <col min="15622" max="15623" width="9" style="2" bestFit="1" customWidth="1"/>
    <col min="15624" max="15625" width="9.140625" style="2"/>
    <col min="15626" max="15626" width="19.5703125" style="2" customWidth="1"/>
    <col min="15627" max="15627" width="10.5703125" style="2" bestFit="1" customWidth="1"/>
    <col min="15628" max="15872" width="9.140625" style="2"/>
    <col min="15873" max="15873" width="49.42578125" style="2" customWidth="1"/>
    <col min="15874" max="15874" width="14.7109375" style="2" customWidth="1"/>
    <col min="15875" max="15875" width="8" style="2" customWidth="1"/>
    <col min="15876" max="15876" width="9" style="2" bestFit="1" customWidth="1"/>
    <col min="15877" max="15877" width="10" style="2" bestFit="1" customWidth="1"/>
    <col min="15878" max="15879" width="9" style="2" bestFit="1" customWidth="1"/>
    <col min="15880" max="15881" width="9.140625" style="2"/>
    <col min="15882" max="15882" width="19.5703125" style="2" customWidth="1"/>
    <col min="15883" max="15883" width="10.5703125" style="2" bestFit="1" customWidth="1"/>
    <col min="15884" max="16128" width="9.140625" style="2"/>
    <col min="16129" max="16129" width="49.42578125" style="2" customWidth="1"/>
    <col min="16130" max="16130" width="14.7109375" style="2" customWidth="1"/>
    <col min="16131" max="16131" width="8" style="2" customWidth="1"/>
    <col min="16132" max="16132" width="9" style="2" bestFit="1" customWidth="1"/>
    <col min="16133" max="16133" width="10" style="2" bestFit="1" customWidth="1"/>
    <col min="16134" max="16135" width="9" style="2" bestFit="1" customWidth="1"/>
    <col min="16136" max="16137" width="9.140625" style="2"/>
    <col min="16138" max="16138" width="19.5703125" style="2" customWidth="1"/>
    <col min="16139" max="16139" width="10.5703125" style="2" bestFit="1" customWidth="1"/>
    <col min="16140" max="16384" width="9.140625" style="2"/>
  </cols>
  <sheetData>
    <row r="1" spans="1:11" ht="15.75" x14ac:dyDescent="0.25">
      <c r="A1" s="1" t="s">
        <v>0</v>
      </c>
    </row>
    <row r="2" spans="1:11" ht="15.75" thickBot="1" x14ac:dyDescent="0.3"/>
    <row r="3" spans="1:11" ht="16.5" thickBot="1" x14ac:dyDescent="0.3">
      <c r="A3" s="43" t="s">
        <v>47</v>
      </c>
      <c r="B3" s="44"/>
      <c r="C3" s="44"/>
      <c r="D3" s="44"/>
      <c r="E3" s="44"/>
      <c r="F3" s="44"/>
      <c r="G3" s="44"/>
      <c r="H3" s="44"/>
      <c r="I3" s="44"/>
      <c r="J3" s="45"/>
      <c r="K3" s="46"/>
    </row>
    <row r="6" spans="1:11" x14ac:dyDescent="0.25">
      <c r="A6" s="2" t="s">
        <v>38</v>
      </c>
      <c r="B6" s="2">
        <v>30</v>
      </c>
      <c r="C6" s="2" t="s">
        <v>2</v>
      </c>
    </row>
    <row r="7" spans="1:11" x14ac:dyDescent="0.25">
      <c r="A7" s="2" t="s">
        <v>3</v>
      </c>
      <c r="B7" s="2">
        <v>30.46</v>
      </c>
      <c r="C7" s="2" t="s">
        <v>4</v>
      </c>
      <c r="D7" s="8" t="s">
        <v>5</v>
      </c>
      <c r="E7" s="2">
        <f>B7*1000^2</f>
        <v>30460000</v>
      </c>
      <c r="F7" s="2" t="s">
        <v>6</v>
      </c>
      <c r="G7" s="9" t="s">
        <v>7</v>
      </c>
    </row>
    <row r="9" spans="1:11" ht="26.25" x14ac:dyDescent="0.25">
      <c r="A9" s="10" t="s">
        <v>8</v>
      </c>
      <c r="B9" s="11" t="s">
        <v>9</v>
      </c>
      <c r="C9" s="11" t="s">
        <v>2</v>
      </c>
      <c r="D9" s="11" t="s">
        <v>10</v>
      </c>
      <c r="E9" s="11" t="s">
        <v>11</v>
      </c>
      <c r="F9" s="11" t="s">
        <v>12</v>
      </c>
      <c r="G9" s="11" t="s">
        <v>13</v>
      </c>
    </row>
    <row r="10" spans="1:11" x14ac:dyDescent="0.25">
      <c r="A10" s="2" t="s">
        <v>14</v>
      </c>
      <c r="B10" s="47">
        <v>0.05</v>
      </c>
      <c r="C10" s="2">
        <f>B10*B$6</f>
        <v>1.5</v>
      </c>
      <c r="D10" s="14">
        <f>CONVERT(C10,"in","m")</f>
        <v>3.8100000000000002E-2</v>
      </c>
      <c r="E10" s="14">
        <f>D10*E$7</f>
        <v>1160526</v>
      </c>
      <c r="F10" s="14">
        <f>E10/365</f>
        <v>3179.523287671233</v>
      </c>
      <c r="G10" s="14">
        <f>F10*264.17</f>
        <v>839934.66690410965</v>
      </c>
    </row>
    <row r="11" spans="1:11" x14ac:dyDescent="0.25">
      <c r="A11" s="2" t="s">
        <v>15</v>
      </c>
      <c r="B11" s="47">
        <v>0.1</v>
      </c>
      <c r="C11" s="2">
        <f>B11*B$6</f>
        <v>3</v>
      </c>
      <c r="D11" s="14">
        <f>CONVERT(C11,"in","m")</f>
        <v>7.6200000000000004E-2</v>
      </c>
      <c r="E11" s="14">
        <f>D11*E$7</f>
        <v>2321052</v>
      </c>
      <c r="F11" s="14">
        <f>E11/365</f>
        <v>6359.046575342466</v>
      </c>
      <c r="G11" s="14">
        <f>F11*264.17</f>
        <v>1679869.3338082193</v>
      </c>
    </row>
    <row r="12" spans="1:11" x14ac:dyDescent="0.25">
      <c r="A12" s="16" t="s">
        <v>16</v>
      </c>
      <c r="B12" s="48">
        <v>0.85</v>
      </c>
      <c r="C12" s="16">
        <f>B12*B$6</f>
        <v>25.5</v>
      </c>
      <c r="D12" s="18">
        <f>CONVERT(C12,"in","m")</f>
        <v>0.64770000000000005</v>
      </c>
      <c r="E12" s="18">
        <f>D12*E$7</f>
        <v>19728942</v>
      </c>
      <c r="F12" s="18">
        <f>E12/365</f>
        <v>54051.89589041096</v>
      </c>
      <c r="G12" s="18">
        <f>F12*264.17</f>
        <v>14278889.337369865</v>
      </c>
    </row>
    <row r="13" spans="1:11" ht="26.25" x14ac:dyDescent="0.25">
      <c r="A13" s="19" t="s">
        <v>17</v>
      </c>
      <c r="B13" s="49">
        <f>SUM(B10:B12)</f>
        <v>1</v>
      </c>
      <c r="C13" s="20">
        <f>SUM(C10:C12)</f>
        <v>30</v>
      </c>
      <c r="D13" s="21">
        <f>CONVERT(C13,"in","m")</f>
        <v>0.76200000000000001</v>
      </c>
      <c r="E13" s="21">
        <f>D13*E$7</f>
        <v>23210520</v>
      </c>
      <c r="F13" s="21">
        <f>E13/365</f>
        <v>63590.465753424658</v>
      </c>
      <c r="G13" s="21">
        <f>F13*264.17</f>
        <v>16798693.338082194</v>
      </c>
    </row>
    <row r="14" spans="1:11" x14ac:dyDescent="0.25">
      <c r="B14" s="47"/>
      <c r="D14" s="14"/>
      <c r="E14" s="14"/>
      <c r="F14" s="14"/>
      <c r="G14" s="14"/>
    </row>
    <row r="15" spans="1:11" ht="26.25" x14ac:dyDescent="0.25">
      <c r="A15" s="10" t="s">
        <v>19</v>
      </c>
      <c r="B15" s="11" t="s">
        <v>9</v>
      </c>
      <c r="C15" s="11" t="s">
        <v>2</v>
      </c>
      <c r="D15" s="11" t="s">
        <v>10</v>
      </c>
      <c r="E15" s="11" t="s">
        <v>11</v>
      </c>
      <c r="F15" s="11" t="s">
        <v>12</v>
      </c>
      <c r="G15" s="11" t="s">
        <v>13</v>
      </c>
    </row>
    <row r="16" spans="1:11" x14ac:dyDescent="0.25">
      <c r="A16" s="2" t="s">
        <v>20</v>
      </c>
      <c r="B16" s="47">
        <v>0.8</v>
      </c>
      <c r="C16" s="2">
        <f>B16*C$12</f>
        <v>20.400000000000002</v>
      </c>
      <c r="D16" s="14">
        <f>CONVERT(C16,"in","m")</f>
        <v>0.51816000000000006</v>
      </c>
      <c r="E16" s="14">
        <f>D16*E$7</f>
        <v>15783153.600000001</v>
      </c>
      <c r="F16" s="14">
        <f>E16/365</f>
        <v>43241.516712328768</v>
      </c>
      <c r="G16" s="14">
        <f>F16*264.17</f>
        <v>11423111.469895892</v>
      </c>
    </row>
    <row r="17" spans="1:7" x14ac:dyDescent="0.25">
      <c r="A17" s="2" t="s">
        <v>15</v>
      </c>
      <c r="B17" s="47">
        <v>0.15</v>
      </c>
      <c r="C17" s="2">
        <f>B17*C$12</f>
        <v>3.8249999999999997</v>
      </c>
      <c r="D17" s="14">
        <f>CONVERT(C17,"in","m")</f>
        <v>9.7154999999999991E-2</v>
      </c>
      <c r="E17" s="14">
        <f>D17*E$7</f>
        <v>2959341.3</v>
      </c>
      <c r="F17" s="14">
        <f>E17/365</f>
        <v>8107.7843835616432</v>
      </c>
      <c r="G17" s="14">
        <f>F17*264.17</f>
        <v>2141833.4006054793</v>
      </c>
    </row>
    <row r="18" spans="1:7" x14ac:dyDescent="0.25">
      <c r="A18" s="16" t="s">
        <v>14</v>
      </c>
      <c r="B18" s="48">
        <v>0.05</v>
      </c>
      <c r="C18" s="16">
        <f>B18*C$12</f>
        <v>1.2750000000000001</v>
      </c>
      <c r="D18" s="18">
        <f>CONVERT(C18,"in","m")</f>
        <v>3.2385000000000004E-2</v>
      </c>
      <c r="E18" s="18">
        <f>D18*E$7</f>
        <v>986447.10000000009</v>
      </c>
      <c r="F18" s="18">
        <f>E18/365</f>
        <v>2702.594794520548</v>
      </c>
      <c r="G18" s="18">
        <f>F18*264.17</f>
        <v>713944.46686849324</v>
      </c>
    </row>
    <row r="19" spans="1:7" ht="26.25" x14ac:dyDescent="0.25">
      <c r="A19" s="19" t="s">
        <v>21</v>
      </c>
      <c r="B19" s="49">
        <f>SUM(B16:B18)</f>
        <v>1</v>
      </c>
      <c r="C19" s="20">
        <f>SUM(C16:C18)</f>
        <v>25.5</v>
      </c>
      <c r="D19" s="21">
        <f>CONVERT(C19,"in","m")</f>
        <v>0.64770000000000005</v>
      </c>
      <c r="E19" s="21">
        <f>D19*E$7</f>
        <v>19728942</v>
      </c>
      <c r="F19" s="21">
        <f>E19/365</f>
        <v>54051.89589041096</v>
      </c>
      <c r="G19" s="21">
        <f>F19*264.17</f>
        <v>14278889.337369865</v>
      </c>
    </row>
    <row r="20" spans="1:7" x14ac:dyDescent="0.25">
      <c r="B20" s="47"/>
      <c r="D20" s="14"/>
      <c r="E20" s="14"/>
      <c r="F20" s="14"/>
      <c r="G20" s="14"/>
    </row>
    <row r="21" spans="1:7" ht="26.25" x14ac:dyDescent="0.25">
      <c r="A21" s="10" t="s">
        <v>22</v>
      </c>
      <c r="B21" s="11" t="s">
        <v>9</v>
      </c>
      <c r="C21" s="11" t="s">
        <v>2</v>
      </c>
      <c r="D21" s="11" t="s">
        <v>10</v>
      </c>
      <c r="E21" s="11" t="s">
        <v>11</v>
      </c>
      <c r="F21" s="11" t="s">
        <v>12</v>
      </c>
      <c r="G21" s="11" t="s">
        <v>13</v>
      </c>
    </row>
    <row r="22" spans="1:7" x14ac:dyDescent="0.25">
      <c r="A22" s="15" t="s">
        <v>39</v>
      </c>
      <c r="B22" s="47">
        <v>0.9</v>
      </c>
      <c r="C22" s="2">
        <f>B22*C$16</f>
        <v>18.360000000000003</v>
      </c>
      <c r="D22" s="14">
        <f>CONVERT(C22,"in","m")</f>
        <v>0.46634400000000009</v>
      </c>
      <c r="E22" s="14">
        <f>D22*E$7</f>
        <v>14204838.240000002</v>
      </c>
      <c r="F22" s="14">
        <f>E22/365</f>
        <v>38917.365041095894</v>
      </c>
      <c r="G22" s="14">
        <f>F22*264.17</f>
        <v>10280800.322906302</v>
      </c>
    </row>
    <row r="23" spans="1:7" x14ac:dyDescent="0.25">
      <c r="A23" s="16" t="s">
        <v>23</v>
      </c>
      <c r="B23" s="48">
        <v>0.1</v>
      </c>
      <c r="C23" s="16">
        <f>B23*C$16</f>
        <v>2.0400000000000005</v>
      </c>
      <c r="D23" s="18">
        <f>CONVERT(C23,"in","m")</f>
        <v>5.1816000000000015E-2</v>
      </c>
      <c r="E23" s="18">
        <f>D23*E$7</f>
        <v>1578315.3600000003</v>
      </c>
      <c r="F23" s="18">
        <f>E23/365</f>
        <v>4324.1516712328776</v>
      </c>
      <c r="G23" s="18">
        <f>F23*264.17</f>
        <v>1142311.1469895893</v>
      </c>
    </row>
    <row r="24" spans="1:7" ht="26.25" x14ac:dyDescent="0.25">
      <c r="A24" s="19" t="s">
        <v>24</v>
      </c>
      <c r="B24" s="23">
        <f>SUM(B22:B23)</f>
        <v>1</v>
      </c>
      <c r="C24" s="20">
        <f>SUM(C21:C23)</f>
        <v>20.400000000000002</v>
      </c>
      <c r="D24" s="21">
        <f>CONVERT(C24,"in","m")</f>
        <v>0.51816000000000006</v>
      </c>
      <c r="E24" s="21">
        <f>D24*E$7</f>
        <v>15783153.600000001</v>
      </c>
      <c r="F24" s="21">
        <f>E24/365</f>
        <v>43241.516712328768</v>
      </c>
      <c r="G24" s="21">
        <f>F24*264.17</f>
        <v>11423111.469895892</v>
      </c>
    </row>
    <row r="25" spans="1:7" x14ac:dyDescent="0.25">
      <c r="D25" s="14"/>
      <c r="E25" s="14"/>
      <c r="F25" s="14"/>
      <c r="G25" s="14"/>
    </row>
    <row r="26" spans="1:7" x14ac:dyDescent="0.25">
      <c r="A26" s="24" t="s">
        <v>25</v>
      </c>
      <c r="B26" s="11" t="s">
        <v>9</v>
      </c>
      <c r="C26" s="11" t="s">
        <v>2</v>
      </c>
      <c r="D26" s="11" t="s">
        <v>10</v>
      </c>
      <c r="E26" s="11" t="s">
        <v>11</v>
      </c>
      <c r="F26" s="11" t="s">
        <v>12</v>
      </c>
      <c r="G26" s="11" t="s">
        <v>13</v>
      </c>
    </row>
    <row r="27" spans="1:7" x14ac:dyDescent="0.25">
      <c r="A27" s="2" t="s">
        <v>26</v>
      </c>
      <c r="B27" s="13">
        <f>C27/$C$30</f>
        <v>9.2500000000000013E-2</v>
      </c>
      <c r="C27" s="2">
        <f>C10+C18</f>
        <v>2.7750000000000004</v>
      </c>
      <c r="D27" s="14">
        <f>CONVERT(C27,"in","m")</f>
        <v>7.0485000000000006E-2</v>
      </c>
      <c r="E27" s="14">
        <f>D27*E$7</f>
        <v>2146973.1</v>
      </c>
      <c r="F27" s="14">
        <f>E27/365</f>
        <v>5882.1180821917815</v>
      </c>
      <c r="G27" s="14">
        <f>F27*264.17</f>
        <v>1553879.133772603</v>
      </c>
    </row>
    <row r="28" spans="1:7" x14ac:dyDescent="0.25">
      <c r="A28" s="15" t="s">
        <v>40</v>
      </c>
      <c r="B28" s="13">
        <f>C28/$C$30</f>
        <v>0.83950000000000002</v>
      </c>
      <c r="C28" s="2">
        <f>C11+C17+C22</f>
        <v>25.185000000000002</v>
      </c>
      <c r="D28" s="14">
        <f>CONVERT(C28,"in","m")</f>
        <v>0.63969900000000013</v>
      </c>
      <c r="E28" s="14">
        <f>D28*E$7</f>
        <v>19485231.540000003</v>
      </c>
      <c r="F28" s="14">
        <f>E28/365</f>
        <v>53384.196000000011</v>
      </c>
      <c r="G28" s="14">
        <f>F28*264.17</f>
        <v>14102503.057320004</v>
      </c>
    </row>
    <row r="29" spans="1:7" x14ac:dyDescent="0.25">
      <c r="A29" s="16" t="s">
        <v>41</v>
      </c>
      <c r="B29" s="17">
        <f>C29/$C$30</f>
        <v>6.8000000000000019E-2</v>
      </c>
      <c r="C29" s="16">
        <f>C23</f>
        <v>2.0400000000000005</v>
      </c>
      <c r="D29" s="18">
        <f>CONVERT(C29,"in","m")</f>
        <v>5.1816000000000015E-2</v>
      </c>
      <c r="E29" s="18">
        <f>D29*E$7</f>
        <v>1578315.3600000003</v>
      </c>
      <c r="F29" s="18">
        <f>E29/365</f>
        <v>4324.1516712328776</v>
      </c>
      <c r="G29" s="18">
        <f>F29*264.17</f>
        <v>1142311.1469895893</v>
      </c>
    </row>
    <row r="30" spans="1:7" ht="26.25" x14ac:dyDescent="0.25">
      <c r="A30" s="25" t="s">
        <v>29</v>
      </c>
      <c r="B30" s="26">
        <f>SUM(B27:B29)</f>
        <v>1</v>
      </c>
      <c r="C30" s="27">
        <f>SUM(C27:C29)</f>
        <v>30</v>
      </c>
      <c r="D30" s="28">
        <f>CONVERT(C30,"in","m")</f>
        <v>0.76200000000000001</v>
      </c>
      <c r="E30" s="28">
        <f>D30*E$7</f>
        <v>23210520</v>
      </c>
      <c r="F30" s="28">
        <f>E30/365</f>
        <v>63590.465753424658</v>
      </c>
      <c r="G30" s="28">
        <f>F30*264.17</f>
        <v>16798693.338082194</v>
      </c>
    </row>
    <row r="31" spans="1:7" x14ac:dyDescent="0.25">
      <c r="A31" s="16"/>
      <c r="B31" s="16"/>
      <c r="C31" s="16"/>
      <c r="D31" s="18"/>
      <c r="E31" s="18"/>
      <c r="F31" s="18"/>
      <c r="G31" s="18"/>
    </row>
    <row r="32" spans="1:7" ht="15.75" thickBot="1" x14ac:dyDescent="0.3">
      <c r="D32" s="14"/>
      <c r="E32" s="14"/>
      <c r="F32" s="14"/>
      <c r="G32" s="14"/>
    </row>
    <row r="33" spans="1:11" x14ac:dyDescent="0.25">
      <c r="A33" s="50" t="s">
        <v>30</v>
      </c>
      <c r="B33" s="51"/>
      <c r="C33" s="51"/>
      <c r="D33" s="52"/>
    </row>
    <row r="34" spans="1:11" x14ac:dyDescent="0.25">
      <c r="A34" s="53" t="s">
        <v>31</v>
      </c>
      <c r="B34" s="95">
        <v>100</v>
      </c>
      <c r="C34" s="54" t="s">
        <v>32</v>
      </c>
      <c r="D34" s="55"/>
      <c r="E34" s="32" t="s">
        <v>42</v>
      </c>
      <c r="H34" s="36"/>
      <c r="K34" s="15"/>
    </row>
    <row r="35" spans="1:11" x14ac:dyDescent="0.25">
      <c r="A35" s="33" t="s">
        <v>36</v>
      </c>
      <c r="B35" s="96">
        <v>70000</v>
      </c>
      <c r="C35" s="56" t="s">
        <v>35</v>
      </c>
      <c r="D35" s="55"/>
      <c r="E35" s="15" t="s">
        <v>43</v>
      </c>
      <c r="J35" s="41"/>
      <c r="K35" s="15"/>
    </row>
    <row r="36" spans="1:11" x14ac:dyDescent="0.25">
      <c r="A36" s="53" t="s">
        <v>44</v>
      </c>
      <c r="B36" s="66">
        <f>B35*B34</f>
        <v>7000000</v>
      </c>
      <c r="C36" s="56" t="s">
        <v>13</v>
      </c>
      <c r="D36" s="57"/>
      <c r="F36" s="58"/>
      <c r="J36" s="41"/>
      <c r="K36" s="15"/>
    </row>
    <row r="37" spans="1:11" x14ac:dyDescent="0.25">
      <c r="A37" s="53" t="s">
        <v>52</v>
      </c>
      <c r="B37" s="97">
        <v>10280800</v>
      </c>
      <c r="C37" s="56" t="s">
        <v>45</v>
      </c>
      <c r="D37" s="55"/>
      <c r="E37" s="15" t="s">
        <v>46</v>
      </c>
      <c r="J37" s="41"/>
      <c r="K37" s="41"/>
    </row>
    <row r="38" spans="1:11" x14ac:dyDescent="0.25">
      <c r="A38" s="53" t="s">
        <v>53</v>
      </c>
      <c r="B38" s="67">
        <f>B37-B36</f>
        <v>3280800</v>
      </c>
      <c r="C38" s="56" t="s">
        <v>13</v>
      </c>
      <c r="D38" s="55"/>
      <c r="E38" s="15" t="s">
        <v>54</v>
      </c>
      <c r="J38" s="41"/>
      <c r="K38" s="41"/>
    </row>
    <row r="39" spans="1:11" x14ac:dyDescent="0.25">
      <c r="A39" s="53"/>
      <c r="B39" s="59"/>
      <c r="C39" s="56"/>
      <c r="D39" s="55"/>
      <c r="J39" s="41"/>
      <c r="K39" s="41"/>
    </row>
    <row r="40" spans="1:11" ht="15.75" thickBot="1" x14ac:dyDescent="0.3">
      <c r="A40" s="60"/>
      <c r="B40" s="61"/>
      <c r="C40" s="39"/>
      <c r="D40" s="40"/>
    </row>
    <row r="41" spans="1:11" x14ac:dyDescent="0.25">
      <c r="A41" s="62"/>
      <c r="B41" s="58"/>
      <c r="C41" s="58"/>
    </row>
    <row r="42" spans="1:11" s="72" customFormat="1" ht="11.25" x14ac:dyDescent="0.2">
      <c r="A42" s="68" t="s">
        <v>48</v>
      </c>
      <c r="B42" s="69"/>
      <c r="C42" s="70"/>
      <c r="D42" s="71"/>
      <c r="I42" s="71"/>
    </row>
    <row r="43" spans="1:11" s="72" customFormat="1" ht="11.25" x14ac:dyDescent="0.2">
      <c r="A43" s="73" t="s">
        <v>49</v>
      </c>
      <c r="B43" s="69"/>
      <c r="C43" s="70"/>
    </row>
    <row r="44" spans="1:11" x14ac:dyDescent="0.25">
      <c r="A44" s="42"/>
      <c r="B44" s="63"/>
      <c r="C44" s="58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Task1</vt:lpstr>
      <vt:lpstr>Task2</vt:lpstr>
    </vt:vector>
  </TitlesOfParts>
  <Company>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WBL_hydrology</dc:title>
  <dc:creator>dwk;Eric W. Peterson</dc:creator>
  <cp:lastModifiedBy>irt</cp:lastModifiedBy>
  <dcterms:created xsi:type="dcterms:W3CDTF">2016-09-26T20:52:03Z</dcterms:created>
  <dcterms:modified xsi:type="dcterms:W3CDTF">2017-01-16T19:39:59Z</dcterms:modified>
</cp:coreProperties>
</file>