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<sst xmlns="http://schemas.openxmlformats.org/spreadsheetml/2006/main" count="420" uniqueCount="22">
  <si>
    <t>App Name</t>
  </si>
  <si>
    <t>Asking Questions and Defining Problems</t>
  </si>
  <si>
    <t>Developing and Using Models</t>
  </si>
  <si>
    <t>Planning and Carrying Out Investigations</t>
  </si>
  <si>
    <t>Analyzing and Interpreting Data</t>
  </si>
  <si>
    <t>Using Mathematics and Computational Thinking</t>
  </si>
  <si>
    <t>Constructing Explanations and Designing Solutions</t>
  </si>
  <si>
    <t>Engaging in Argument from Evidence</t>
  </si>
  <si>
    <t>Obtaining, Evaluating and Communicating Information</t>
  </si>
  <si>
    <t>x</t>
  </si>
  <si>
    <t>Algodoo</t>
  </si>
  <si>
    <t>Anatomy 4D Google App</t>
  </si>
  <si>
    <t>DIY Lake Science</t>
  </si>
  <si>
    <t>DIY Nano</t>
  </si>
  <si>
    <t>Einstein World</t>
  </si>
  <si>
    <t>MIT App Inventor</t>
  </si>
  <si>
    <t>Molecules App</t>
  </si>
  <si>
    <t>NASA Visualization Explorer App</t>
  </si>
  <si>
    <t>Planets App</t>
  </si>
  <si>
    <t>Robots for iPad</t>
  </si>
  <si>
    <t>Skin and Bones</t>
  </si>
  <si>
    <t>Space Girls Space Women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</si>
</sst>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2">
    <font>
      <sz val="11.0"/>
      <color rgb="FF000000"/>
      <name val="Calibri"/>
    </font>
    <font>
      <b/>
      <sz val="10.0"/>
      <color rgb="FF000000"/>
      <name val="Arial"/>
    </font>
    <font>
      <u/>
      <sz val="10.0"/>
      <color rgb="FF000000"/>
      <name val="Arial"/>
    </font>
    <font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1" fillId="0" fontId="1" numFmtId="0" xfId="0" applyAlignment="1" applyBorder="1" applyFont="1">
      <alignment wrapText="1"/>
    </xf>
    <xf borderId="1" fillId="2" fontId="2" numFmtId="0" xfId="0" applyAlignment="1" applyBorder="1" applyFill="1" applyFont="1">
      <alignment wrapText="1"/>
    </xf>
    <xf borderId="1" fillId="2" fontId="3" numFmtId="0" xfId="0" applyAlignment="1" applyBorder="1" applyFont="1">
      <alignment horizontal="left" wrapText="1"/>
    </xf>
    <xf borderId="1" fillId="2" fontId="4" numFmtId="0" xfId="0" applyAlignment="1" applyBorder="1" applyFont="1">
      <alignment horizontal="left" wrapText="1"/>
    </xf>
    <xf borderId="1" fillId="2" fontId="3" numFmtId="0" xfId="0" applyAlignment="1" applyBorder="1" applyFont="1">
      <alignment wrapText="1"/>
    </xf>
    <xf borderId="1" fillId="2" fontId="3" numFmtId="164" xfId="0" applyAlignment="1" applyBorder="1" applyFont="1" applyNumberFormat="1">
      <alignment wrapText="1"/>
    </xf>
    <xf borderId="1" fillId="2" fontId="5" numFmtId="0" xfId="0" applyAlignment="1" applyBorder="1" applyFont="1">
      <alignment wrapText="1"/>
    </xf>
    <xf borderId="1" fillId="2" fontId="3" numFmtId="0" xfId="0" applyAlignment="1" applyBorder="1" applyFont="1">
      <alignment wrapText="1"/>
    </xf>
    <xf borderId="1" fillId="2" fontId="6" numFmtId="0" xfId="0" applyAlignment="1" applyBorder="1" applyFont="1">
      <alignment wrapText="1"/>
    </xf>
    <xf borderId="1" fillId="2" fontId="7" numFmtId="0" xfId="0" applyAlignment="1" applyBorder="1" applyFont="1">
      <alignment wrapText="1"/>
    </xf>
    <xf borderId="1" fillId="2" fontId="3" numFmtId="0" xfId="0" applyAlignment="1" applyBorder="1" applyFont="1">
      <alignment wrapText="1"/>
    </xf>
    <xf borderId="1" fillId="2" fontId="8" numFmtId="0" xfId="0" applyAlignment="1" applyBorder="1" applyFont="1">
      <alignment horizontal="left" wrapText="1"/>
    </xf>
    <xf borderId="1" fillId="2" fontId="9" numFmtId="0" xfId="0" applyAlignment="1" applyBorder="1" applyFont="1">
      <alignment wrapText="1"/>
    </xf>
    <xf borderId="1" fillId="2" fontId="10" numFmtId="0" xfId="0" applyAlignment="1" applyBorder="1" applyFont="1">
      <alignment wrapText="1"/>
    </xf>
    <xf borderId="1" fillId="2" fontId="3" numFmtId="164" xfId="0" applyAlignment="1" applyBorder="1" applyFont="1" applyNumberFormat="1">
      <alignment horizontal="left" wrapText="1"/>
    </xf>
    <xf borderId="1" fillId="2" fontId="3" numFmtId="0" xfId="0" applyAlignment="1" applyBorder="1" applyFont="1">
      <alignment horizontal="left" wrapText="1"/>
    </xf>
    <xf borderId="0" fillId="2" fontId="11" numFmtId="0" xfId="0" applyAlignment="1" applyFont="1">
      <alignment horizontal="left" wrapText="1"/>
    </xf>
    <xf borderId="1" fillId="2" fontId="3" numFmtId="164" xfId="0" applyAlignment="1" applyBorder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naturalhistory.si.edu/exhibits/bone-hall/" TargetMode="External"/><Relationship Id="rId10" Type="http://schemas.openxmlformats.org/officeDocument/2006/relationships/hyperlink" Target="http://spectrum.ieee.org/automaton/robotics/robotics-software/robots-app-is-free-during-national-robotics-week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://blogs.esa.int/communication/2015/06/22/space-girls-space-women/" TargetMode="External"/><Relationship Id="rId1" Type="http://schemas.openxmlformats.org/officeDocument/2006/relationships/hyperlink" Target="http://www.algodoo.com/" TargetMode="External"/><Relationship Id="rId2" Type="http://schemas.openxmlformats.org/officeDocument/2006/relationships/hyperlink" Target="http://daqri.com/project/anatomy-4d/" TargetMode="External"/><Relationship Id="rId3" Type="http://schemas.openxmlformats.org/officeDocument/2006/relationships/hyperlink" Target="http://www.lawrencehallofscience.org/do_science_now/diy_lake_science" TargetMode="External"/><Relationship Id="rId4" Type="http://schemas.openxmlformats.org/officeDocument/2006/relationships/hyperlink" Target="http://www.nisenet.org/catalog/media/diy_nano" TargetMode="External"/><Relationship Id="rId9" Type="http://schemas.openxmlformats.org/officeDocument/2006/relationships/hyperlink" Target="http://sciencenetlinks.com/tools/planets-app/" TargetMode="External"/><Relationship Id="rId5" Type="http://schemas.openxmlformats.org/officeDocument/2006/relationships/hyperlink" Target="http://einsteinworld.com/einstein-world/?_ga=1.150254709.233835097.1467990274" TargetMode="External"/><Relationship Id="rId6" Type="http://schemas.openxmlformats.org/officeDocument/2006/relationships/hyperlink" Target="http://appinventor.mit.edu/explore/" TargetMode="External"/><Relationship Id="rId7" Type="http://schemas.openxmlformats.org/officeDocument/2006/relationships/hyperlink" Target="http://sciencenetlinks.com/tools/molecules-app/" TargetMode="External"/><Relationship Id="rId8" Type="http://schemas.openxmlformats.org/officeDocument/2006/relationships/hyperlink" Target="http://sciencenetlinks.com/tools/nasa-visualization-explorer-a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0"/>
  <cols>
    <col customWidth="1" min="1" max="1" width="21.75"/>
    <col customWidth="1" min="2" max="9" width="14.75"/>
  </cols>
  <sheetData>
    <row r="1" ht="45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2" t="str">
        <f>HYPERLINK("http://stars.chromeexperiments.com/","100,000 Stars ")</f>
        <v>100,000 Stars </v>
      </c>
      <c r="B2" s="3" t="s">
        <v>9</v>
      </c>
      <c r="C2" s="3" t="s">
        <v>9</v>
      </c>
      <c r="D2" s="3"/>
      <c r="E2" s="3" t="s">
        <v>9</v>
      </c>
      <c r="F2" s="3" t="s">
        <v>9</v>
      </c>
      <c r="G2" s="3" t="s">
        <v>9</v>
      </c>
      <c r="H2" s="3" t="s">
        <v>9</v>
      </c>
      <c r="I2" s="3" t="s">
        <v>9</v>
      </c>
    </row>
    <row r="3">
      <c r="A3" s="4" t="str">
        <f>HYPERLINK("http://www.g2conline.org/","3D Brain App")</f>
        <v>3D Brain App</v>
      </c>
      <c r="B3" s="5" t="s">
        <v>9</v>
      </c>
      <c r="C3" s="5" t="s">
        <v>9</v>
      </c>
      <c r="D3" s="5"/>
      <c r="E3" s="5"/>
      <c r="F3" s="5"/>
      <c r="G3" s="5" t="s">
        <v>9</v>
      </c>
      <c r="H3" s="6"/>
      <c r="I3" s="5" t="s">
        <v>9</v>
      </c>
    </row>
    <row r="4">
      <c r="A4" s="7" t="str">
        <f>HYPERLINK("http://project-metis.com/SolarSystem/","3D Solar System Web")</f>
        <v>3D Solar System Web</v>
      </c>
      <c r="B4" s="3" t="s">
        <v>9</v>
      </c>
      <c r="C4" s="3" t="s">
        <v>9</v>
      </c>
      <c r="D4" s="8"/>
      <c r="E4" s="8" t="s">
        <v>9</v>
      </c>
      <c r="F4" s="8" t="s">
        <v>9</v>
      </c>
      <c r="G4" s="8" t="s">
        <v>9</v>
      </c>
      <c r="H4" s="3" t="s">
        <v>9</v>
      </c>
      <c r="I4" s="8" t="s">
        <v>9</v>
      </c>
    </row>
    <row r="5">
      <c r="A5" s="4" t="str">
        <f>HYPERLINK("http://www.active-explorer.com/leader-info","Active Explorer App")</f>
        <v>Active Explorer App</v>
      </c>
      <c r="B5" s="5" t="s">
        <v>9</v>
      </c>
      <c r="C5" s="5"/>
      <c r="D5" s="5" t="s">
        <v>9</v>
      </c>
      <c r="E5" s="5" t="s">
        <v>9</v>
      </c>
      <c r="F5" s="5"/>
      <c r="G5" s="5" t="s">
        <v>9</v>
      </c>
      <c r="H5" s="3" t="s">
        <v>9</v>
      </c>
      <c r="I5" s="5" t="s">
        <v>9</v>
      </c>
    </row>
    <row r="6">
      <c r="A6" s="9" t="s">
        <v>10</v>
      </c>
      <c r="B6" s="5" t="s">
        <v>9</v>
      </c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</row>
    <row r="7">
      <c r="A7" s="9" t="s">
        <v>11</v>
      </c>
      <c r="B7" s="5" t="s">
        <v>9</v>
      </c>
      <c r="C7" s="5" t="s">
        <v>9</v>
      </c>
      <c r="D7" s="5"/>
      <c r="E7" s="5"/>
      <c r="F7" s="5"/>
      <c r="G7" s="5" t="s">
        <v>9</v>
      </c>
      <c r="H7" s="6"/>
      <c r="I7" s="5" t="s">
        <v>9</v>
      </c>
    </row>
    <row r="8">
      <c r="A8" s="2" t="str">
        <f>HYPERLINK("http://www.hhmi.org/biointeractive/bacterial-id-virtual-lab-app","Bacterial ID Virtual Lab")</f>
        <v>Bacterial ID Virtual Lab</v>
      </c>
      <c r="B8" s="3" t="s">
        <v>9</v>
      </c>
      <c r="C8" s="5"/>
      <c r="D8" s="5" t="s">
        <v>9</v>
      </c>
      <c r="E8" s="5" t="s">
        <v>9</v>
      </c>
      <c r="F8" s="5" t="s">
        <v>9</v>
      </c>
      <c r="G8" s="5" t="s">
        <v>9</v>
      </c>
      <c r="H8" s="3" t="s">
        <v>9</v>
      </c>
      <c r="I8" s="5" t="s">
        <v>9</v>
      </c>
    </row>
    <row r="9">
      <c r="A9" s="4" t="str">
        <f>HYPERLINK("https://itunes.apple.com/gm/app/base-chase/id1029115329?mt=8","Base Chase")</f>
        <v>Base Chase</v>
      </c>
      <c r="B9" s="5"/>
      <c r="C9" s="5" t="s">
        <v>9</v>
      </c>
      <c r="D9" s="5"/>
      <c r="E9" s="5"/>
      <c r="F9" s="5"/>
      <c r="G9" s="5"/>
      <c r="H9" s="6"/>
      <c r="I9" s="5"/>
    </row>
    <row r="10">
      <c r="A10" s="2" t="str">
        <f>HYPERLINK("https://www.biodigital.com/education","Biodigital Human ")</f>
        <v>Biodigital Human </v>
      </c>
      <c r="B10" s="3" t="s">
        <v>9</v>
      </c>
      <c r="C10" s="3" t="s">
        <v>9</v>
      </c>
      <c r="D10" s="5"/>
      <c r="E10" s="5"/>
      <c r="F10" s="5"/>
      <c r="G10" s="5" t="s">
        <v>9</v>
      </c>
      <c r="H10" s="5"/>
      <c r="I10" s="5" t="s">
        <v>9</v>
      </c>
    </row>
    <row r="11">
      <c r="A11" s="4" t="str">
        <f>HYPERLINK("http://www.hhmi.org/biointeractive/biomeviewer","BiomeViewer")</f>
        <v>BiomeViewer</v>
      </c>
      <c r="B11" s="5" t="s">
        <v>9</v>
      </c>
      <c r="C11" s="5" t="s">
        <v>9</v>
      </c>
      <c r="D11" s="5"/>
      <c r="E11" s="5" t="s">
        <v>9</v>
      </c>
      <c r="F11" s="5" t="s">
        <v>9</v>
      </c>
      <c r="G11" s="5" t="s">
        <v>9</v>
      </c>
      <c r="H11" s="3" t="s">
        <v>9</v>
      </c>
      <c r="I11" s="5" t="s">
        <v>9</v>
      </c>
    </row>
    <row r="12">
      <c r="A12" s="4" t="str">
        <f>HYPERLINK("https://itunes.apple.com/us/app/bohr-thru/id1029973499?mt=8","Bohr Thru")</f>
        <v>Bohr Thru</v>
      </c>
      <c r="B12" s="5"/>
      <c r="C12" s="5" t="s">
        <v>9</v>
      </c>
      <c r="D12" s="5"/>
      <c r="E12" s="5"/>
      <c r="F12" s="5"/>
      <c r="G12" s="5"/>
      <c r="H12" s="6"/>
      <c r="I12" s="5"/>
    </row>
    <row r="13">
      <c r="A13" s="10" t="str">
        <f>HYPERLINK("https://www.brainpop.com/about/apps/","BrainPop Featured Movie")</f>
        <v>BrainPop Featured Movie</v>
      </c>
      <c r="B13" s="11" t="s">
        <v>9</v>
      </c>
      <c r="C13" s="11"/>
      <c r="D13" s="11"/>
      <c r="E13" s="11"/>
      <c r="F13" s="11"/>
      <c r="G13" s="5" t="s">
        <v>9</v>
      </c>
      <c r="H13" s="3"/>
      <c r="I13" s="3" t="s">
        <v>9</v>
      </c>
    </row>
    <row r="14">
      <c r="A14" s="4" t="str">
        <f>HYPERLINK("https://biomanbio.com/GamesandLabs/Cellgames/celldefense.html","Cell Defense: The Plasma Membrane App")</f>
        <v>Cell Defense: The Plasma Membrane App</v>
      </c>
      <c r="B14" s="5"/>
      <c r="C14" s="5" t="s">
        <v>9</v>
      </c>
      <c r="D14" s="5"/>
      <c r="E14" s="5"/>
      <c r="F14" s="5"/>
      <c r="G14" s="5"/>
      <c r="H14" s="6"/>
      <c r="I14" s="5"/>
    </row>
    <row r="15">
      <c r="A15" s="4" t="str">
        <f>HYPERLINK("http://thepartnershipineducation.com/DarwinsInterview.html","Charles Darwin Synthetic Interview Lite ")</f>
        <v>Charles Darwin Synthetic Interview Lite </v>
      </c>
      <c r="B15" s="5" t="s">
        <v>9</v>
      </c>
      <c r="C15" s="5"/>
      <c r="D15" s="5"/>
      <c r="E15" s="5"/>
      <c r="F15" s="5"/>
      <c r="G15" s="5" t="s">
        <v>9</v>
      </c>
      <c r="H15" s="6"/>
      <c r="I15" s="5" t="s">
        <v>9</v>
      </c>
    </row>
    <row r="16">
      <c r="A16" s="4" t="str">
        <f>HYPERLINK("https://itunes.apple.com/gb/app/cityhacks-in-search-sleep/id1054502732","CityHacks: In Search of Sleep (a BiblioTech™ book) ")</f>
        <v>CityHacks: In Search of Sleep (a BiblioTech™ book) </v>
      </c>
      <c r="B16" s="5" t="s">
        <v>9</v>
      </c>
      <c r="C16" s="5"/>
      <c r="D16" s="5"/>
      <c r="E16" s="5"/>
      <c r="F16" s="5"/>
      <c r="G16" s="5" t="s">
        <v>9</v>
      </c>
      <c r="H16" s="6"/>
      <c r="I16" s="5" t="s">
        <v>9</v>
      </c>
    </row>
    <row r="17">
      <c r="A17" s="4" t="str">
        <f>HYPERLINK("http://www.hhmi.org/biointeractive/click-and-learn-app","Click and Learn app")</f>
        <v>Click and Learn app</v>
      </c>
      <c r="B17" s="5" t="s">
        <v>9</v>
      </c>
      <c r="C17" s="5" t="s">
        <v>9</v>
      </c>
      <c r="D17" s="5"/>
      <c r="E17" s="5" t="s">
        <v>9</v>
      </c>
      <c r="F17" s="5" t="s">
        <v>9</v>
      </c>
      <c r="G17" s="5" t="s">
        <v>9</v>
      </c>
      <c r="H17" s="3" t="s">
        <v>9</v>
      </c>
      <c r="I17" s="5" t="s">
        <v>9</v>
      </c>
    </row>
    <row r="18">
      <c r="A18" s="4" t="str">
        <f>HYPERLINK("http://codingwithchrome.foo/","Coding with Chrome")</f>
        <v>Coding with Chrome</v>
      </c>
      <c r="B18" s="5"/>
      <c r="C18" s="5"/>
      <c r="D18" s="5"/>
      <c r="E18" s="5"/>
      <c r="F18" s="5" t="s">
        <v>9</v>
      </c>
      <c r="G18" s="5"/>
      <c r="H18" s="6"/>
      <c r="I18" s="5" t="s">
        <v>9</v>
      </c>
    </row>
    <row r="19" ht="18.0" customHeight="1">
      <c r="A19" s="7" t="str">
        <f>HYPERLINK("http://www.publishyourdesign.com/","Design Something")</f>
        <v>Design Something</v>
      </c>
      <c r="B19" s="3"/>
      <c r="C19" s="3" t="s">
        <v>9</v>
      </c>
      <c r="D19" s="5"/>
      <c r="E19" s="5"/>
      <c r="F19" s="5" t="s">
        <v>9</v>
      </c>
      <c r="G19" s="5"/>
      <c r="H19" s="3"/>
      <c r="I19" s="5"/>
    </row>
    <row r="20">
      <c r="A20" s="12" t="s">
        <v>12</v>
      </c>
      <c r="B20" s="5" t="s">
        <v>9</v>
      </c>
      <c r="C20" s="5"/>
      <c r="D20" s="5" t="s">
        <v>9</v>
      </c>
      <c r="E20" s="5" t="s">
        <v>9</v>
      </c>
      <c r="F20" s="5"/>
      <c r="G20" s="5" t="s">
        <v>9</v>
      </c>
      <c r="H20" s="3"/>
      <c r="I20" s="5" t="s">
        <v>9</v>
      </c>
    </row>
    <row r="21">
      <c r="A21" s="9" t="s">
        <v>13</v>
      </c>
      <c r="B21" s="5" t="s">
        <v>9</v>
      </c>
      <c r="C21" s="5"/>
      <c r="D21" s="5" t="s">
        <v>9</v>
      </c>
      <c r="E21" s="5"/>
      <c r="F21" s="5"/>
      <c r="G21" s="5" t="s">
        <v>9</v>
      </c>
      <c r="H21" s="3"/>
      <c r="I21" s="5" t="s">
        <v>9</v>
      </c>
    </row>
    <row r="22">
      <c r="A22" s="13" t="str">
        <f>HYPERLINK("http://www.lawrencehallofscience.org/do_science_now/science_apps_and_activities/diy_sun_science","DIY Sun Science")</f>
        <v>DIY Sun Science</v>
      </c>
      <c r="B22" s="5" t="s">
        <v>9</v>
      </c>
      <c r="C22" s="5"/>
      <c r="D22" s="5" t="s">
        <v>9</v>
      </c>
      <c r="E22" s="5"/>
      <c r="F22" s="5"/>
      <c r="G22" s="5" t="s">
        <v>9</v>
      </c>
      <c r="H22" s="3"/>
      <c r="I22" s="5" t="s">
        <v>9</v>
      </c>
    </row>
    <row r="23">
      <c r="A23" s="13" t="str">
        <f>HYPERLINK("https://itunes.apple.com/us/app/earth-now/id494633346?mt=8","Earth-Now")</f>
        <v>Earth-Now</v>
      </c>
      <c r="B23" s="5" t="s">
        <v>9</v>
      </c>
      <c r="C23" s="5" t="s">
        <v>9</v>
      </c>
      <c r="D23" s="5"/>
      <c r="E23" s="5" t="s">
        <v>9</v>
      </c>
      <c r="F23" s="5" t="s">
        <v>9</v>
      </c>
      <c r="G23" s="5" t="s">
        <v>9</v>
      </c>
      <c r="H23" s="3" t="s">
        <v>9</v>
      </c>
      <c r="I23" s="5" t="s">
        <v>9</v>
      </c>
    </row>
    <row r="24">
      <c r="A24" s="13" t="str">
        <f>HYPERLINK("http://www.hhmi.org/biointeractive/earthviewer","EarthViewer")</f>
        <v>EarthViewer</v>
      </c>
      <c r="B24" s="5" t="s">
        <v>9</v>
      </c>
      <c r="C24" s="5" t="s">
        <v>9</v>
      </c>
      <c r="D24" s="5"/>
      <c r="E24" s="5" t="s">
        <v>9</v>
      </c>
      <c r="F24" s="5" t="s">
        <v>9</v>
      </c>
      <c r="G24" s="5" t="s">
        <v>9</v>
      </c>
      <c r="H24" s="3" t="s">
        <v>9</v>
      </c>
      <c r="I24" s="5" t="s">
        <v>9</v>
      </c>
    </row>
    <row r="25">
      <c r="A25" s="13" t="str">
        <f>HYPERLINK("http://ebird.org/content/ebird/","eBird")</f>
        <v>eBird</v>
      </c>
      <c r="B25" s="5" t="s">
        <v>9</v>
      </c>
      <c r="C25" s="5" t="s">
        <v>9</v>
      </c>
      <c r="D25" s="5" t="s">
        <v>9</v>
      </c>
      <c r="E25" s="5" t="s">
        <v>9</v>
      </c>
      <c r="F25" s="5" t="s">
        <v>9</v>
      </c>
      <c r="G25" s="5" t="s">
        <v>9</v>
      </c>
      <c r="H25" s="3" t="s">
        <v>9</v>
      </c>
      <c r="I25" s="5" t="s">
        <v>9</v>
      </c>
    </row>
    <row r="26">
      <c r="A26" s="7" t="str">
        <f>HYPERLINK("https://chrome.google.com/webstore/detail/edge-the-web-ruler/njlkegdphefeellhaongiopcfgcinikh?hl=en","Edge: The Web Ruler")</f>
        <v>Edge: The Web Ruler</v>
      </c>
      <c r="B26" s="3" t="s">
        <v>9</v>
      </c>
      <c r="C26" s="3"/>
      <c r="D26" s="8"/>
      <c r="E26" s="8" t="s">
        <v>9</v>
      </c>
      <c r="F26" s="8" t="s">
        <v>9</v>
      </c>
      <c r="G26" s="8"/>
      <c r="H26" s="3"/>
      <c r="I26" s="8" t="s">
        <v>9</v>
      </c>
    </row>
    <row r="27">
      <c r="A27" s="12" t="s">
        <v>14</v>
      </c>
      <c r="B27" s="5" t="s">
        <v>9</v>
      </c>
      <c r="C27" s="5" t="s">
        <v>9</v>
      </c>
      <c r="D27" s="5" t="s">
        <v>9</v>
      </c>
      <c r="E27" s="5" t="s">
        <v>9</v>
      </c>
      <c r="F27" s="5" t="s">
        <v>9</v>
      </c>
      <c r="G27" s="5" t="s">
        <v>9</v>
      </c>
      <c r="H27" s="3" t="s">
        <v>9</v>
      </c>
      <c r="I27" s="5" t="s">
        <v>9</v>
      </c>
    </row>
    <row r="28">
      <c r="A28" s="4" t="str">
        <f>HYPERLINK("http://elements4d.daqri.com/","Elements 4D")</f>
        <v>Elements 4D</v>
      </c>
      <c r="B28" s="5" t="s">
        <v>9</v>
      </c>
      <c r="C28" s="5" t="s">
        <v>9</v>
      </c>
      <c r="D28" s="5" t="s">
        <v>9</v>
      </c>
      <c r="E28" s="5" t="s">
        <v>9</v>
      </c>
      <c r="F28" s="5" t="s">
        <v>9</v>
      </c>
      <c r="G28" s="5" t="s">
        <v>9</v>
      </c>
      <c r="H28" s="5" t="s">
        <v>9</v>
      </c>
      <c r="I28" s="5" t="s">
        <v>9</v>
      </c>
    </row>
    <row r="29">
      <c r="A29" s="4" t="str">
        <f>HYPERLINK("https://itunes.apple.com/us/app/eyedecide/id454280553?mt=8","EyeDecide App")</f>
        <v>EyeDecide App</v>
      </c>
      <c r="B29" s="5" t="s">
        <v>9</v>
      </c>
      <c r="C29" s="5" t="s">
        <v>9</v>
      </c>
      <c r="D29" s="5"/>
      <c r="E29" s="5"/>
      <c r="F29" s="5"/>
      <c r="G29" s="5" t="s">
        <v>9</v>
      </c>
      <c r="H29" s="6"/>
      <c r="I29" s="5" t="s">
        <v>9</v>
      </c>
    </row>
    <row r="30">
      <c r="A30" s="7" t="str">
        <f>HYPERLINK("http://floorplanner.com/","Floor Planner")</f>
        <v>Floor Planner</v>
      </c>
      <c r="B30" s="3"/>
      <c r="C30" s="3" t="s">
        <v>9</v>
      </c>
      <c r="D30" s="5"/>
      <c r="E30" s="5"/>
      <c r="F30" s="5" t="s">
        <v>9</v>
      </c>
      <c r="G30" s="5"/>
      <c r="H30" s="6"/>
      <c r="I30" s="5"/>
    </row>
    <row r="31">
      <c r="A31" s="14" t="str">
        <f>HYPERLINK("http://skeleton.funwithanatomy.com/","Fun with Anatomy 3D Skeleton edition ")</f>
        <v>Fun with Anatomy 3D Skeleton edition </v>
      </c>
      <c r="B31" s="3" t="s">
        <v>9</v>
      </c>
      <c r="C31" s="3" t="s">
        <v>9</v>
      </c>
      <c r="D31" s="5"/>
      <c r="E31" s="5"/>
      <c r="F31" s="5"/>
      <c r="G31" s="5" t="s">
        <v>9</v>
      </c>
      <c r="H31" s="3"/>
      <c r="I31" s="5" t="s">
        <v>9</v>
      </c>
    </row>
    <row r="32">
      <c r="A32" s="4" t="str">
        <f>HYPERLINK("https://www.dnalc.org/resources/genescreen/","Gene Screen App")</f>
        <v>Gene Screen App</v>
      </c>
      <c r="B32" s="5" t="s">
        <v>9</v>
      </c>
      <c r="C32" s="5" t="s">
        <v>9</v>
      </c>
      <c r="D32" s="5" t="s">
        <v>9</v>
      </c>
      <c r="E32" s="5" t="s">
        <v>9</v>
      </c>
      <c r="F32" s="5" t="s">
        <v>9</v>
      </c>
      <c r="G32" s="5" t="s">
        <v>9</v>
      </c>
      <c r="H32" s="5" t="s">
        <v>9</v>
      </c>
      <c r="I32" s="5" t="s">
        <v>9</v>
      </c>
    </row>
    <row r="33">
      <c r="A33" s="7" t="str">
        <f>HYPERLINK("https://www.google.com/sky/","Google Sky Map")</f>
        <v>Google Sky Map</v>
      </c>
      <c r="B33" s="3" t="s">
        <v>9</v>
      </c>
      <c r="C33" s="3" t="s">
        <v>9</v>
      </c>
      <c r="D33" s="3"/>
      <c r="E33" s="3" t="s">
        <v>9</v>
      </c>
      <c r="F33" s="3" t="s">
        <v>9</v>
      </c>
      <c r="G33" s="3" t="s">
        <v>9</v>
      </c>
      <c r="H33" s="3" t="s">
        <v>9</v>
      </c>
      <c r="I33" s="3" t="s">
        <v>9</v>
      </c>
    </row>
    <row r="34">
      <c r="A34" s="4" t="str">
        <f>HYPERLINK("http://www.msichicago.org/experiment/games/goreact/","goREACT App")</f>
        <v>goREACT App</v>
      </c>
      <c r="B34" s="5" t="s">
        <v>9</v>
      </c>
      <c r="C34" s="5" t="s">
        <v>9</v>
      </c>
      <c r="D34" s="5" t="s">
        <v>9</v>
      </c>
      <c r="E34" s="5"/>
      <c r="F34" s="5"/>
      <c r="G34" s="5" t="s">
        <v>9</v>
      </c>
      <c r="H34" s="5"/>
      <c r="I34" s="5" t="s">
        <v>9</v>
      </c>
    </row>
    <row r="35">
      <c r="A35" s="4" t="str">
        <f>HYPERLINK("http://www.gosoftworks.com/GoSkyWatch/GoSkyWatch.html","GoSkyWatch Planetarium App")</f>
        <v>GoSkyWatch Planetarium App</v>
      </c>
      <c r="B35" s="5" t="s">
        <v>9</v>
      </c>
      <c r="C35" s="5" t="s">
        <v>9</v>
      </c>
      <c r="D35" s="5"/>
      <c r="E35" s="5" t="s">
        <v>9</v>
      </c>
      <c r="F35" s="5" t="s">
        <v>9</v>
      </c>
      <c r="G35" s="5" t="s">
        <v>9</v>
      </c>
      <c r="H35" s="5" t="s">
        <v>9</v>
      </c>
      <c r="I35" s="5" t="s">
        <v>9</v>
      </c>
    </row>
    <row r="36">
      <c r="A36" s="4" t="str">
        <f>HYPERLINK("http://sciencenetlinks.com/gravity-launch/","Gravity Launch App")</f>
        <v>Gravity Launch App</v>
      </c>
      <c r="B36" s="5" t="s">
        <v>9</v>
      </c>
      <c r="C36" s="5" t="s">
        <v>9</v>
      </c>
      <c r="D36" s="5"/>
      <c r="E36" s="5"/>
      <c r="F36" s="5" t="s">
        <v>9</v>
      </c>
      <c r="G36" s="5" t="s">
        <v>9</v>
      </c>
      <c r="H36" s="6"/>
      <c r="I36" s="5" t="s">
        <v>9</v>
      </c>
    </row>
    <row r="37">
      <c r="A37" s="4" t="str">
        <f>HYPERLINK("http://icell.hudsonalpha.org/icell.html","HudsonAlpha iCell")</f>
        <v>HudsonAlpha iCell</v>
      </c>
      <c r="B37" s="5" t="s">
        <v>9</v>
      </c>
      <c r="C37" s="5" t="s">
        <v>9</v>
      </c>
      <c r="D37" s="5"/>
      <c r="E37" s="5"/>
      <c r="F37" s="5"/>
      <c r="G37" s="5"/>
      <c r="H37" s="6"/>
      <c r="I37" s="5" t="s">
        <v>9</v>
      </c>
    </row>
    <row r="38">
      <c r="A38" s="4" t="str">
        <f>HYPERLINK("http://www.inaturalist.org/","iNaturalist App")</f>
        <v>iNaturalist App</v>
      </c>
      <c r="B38" s="5" t="s">
        <v>9</v>
      </c>
      <c r="C38" s="5"/>
      <c r="D38" s="5" t="s">
        <v>9</v>
      </c>
      <c r="E38" s="5" t="s">
        <v>9</v>
      </c>
      <c r="F38" s="5"/>
      <c r="G38" s="5" t="s">
        <v>9</v>
      </c>
      <c r="H38" s="5" t="s">
        <v>9</v>
      </c>
      <c r="I38" s="5" t="s">
        <v>9</v>
      </c>
    </row>
    <row r="39">
      <c r="A39" s="13" t="str">
        <f>HYPERLINK("http://www.journey2050.com/","Journey 2050")</f>
        <v>Journey 2050</v>
      </c>
      <c r="B39" s="3" t="s">
        <v>9</v>
      </c>
      <c r="C39" s="3"/>
      <c r="D39" s="5" t="s">
        <v>9</v>
      </c>
      <c r="E39" s="5"/>
      <c r="F39" s="5"/>
      <c r="G39" s="5" t="s">
        <v>9</v>
      </c>
      <c r="H39" s="6"/>
      <c r="I39" s="5" t="s">
        <v>9</v>
      </c>
    </row>
    <row r="40">
      <c r="A40" s="4" t="str">
        <f>HYPERLINK("http://www.learner.org/jnorth/","Journey North App")</f>
        <v>Journey North App</v>
      </c>
      <c r="B40" s="5" t="s">
        <v>9</v>
      </c>
      <c r="C40" s="5"/>
      <c r="D40" s="5" t="s">
        <v>9</v>
      </c>
      <c r="E40" s="5" t="s">
        <v>9</v>
      </c>
      <c r="F40" s="5"/>
      <c r="G40" s="5" t="s">
        <v>9</v>
      </c>
      <c r="H40" s="5" t="s">
        <v>9</v>
      </c>
      <c r="I40" s="5" t="s">
        <v>9</v>
      </c>
    </row>
    <row r="41">
      <c r="A41" s="4" t="str">
        <f>HYPERLINK("http://kea-learnbirdsthroughplay.com/","Kea: Learn Birds Through Play")</f>
        <v>Kea: Learn Birds Through Play</v>
      </c>
      <c r="B41" s="5" t="s">
        <v>9</v>
      </c>
      <c r="C41" s="5"/>
      <c r="D41" s="5"/>
      <c r="E41" s="5" t="s">
        <v>9</v>
      </c>
      <c r="F41" s="5"/>
      <c r="G41" s="5" t="s">
        <v>9</v>
      </c>
      <c r="H41" s="5"/>
      <c r="I41" s="5" t="s">
        <v>9</v>
      </c>
    </row>
    <row r="42">
      <c r="A42" s="7" t="str">
        <f>HYPERLINK("https://www.khanacademy.org/","Khan Academy")</f>
        <v>Khan Academy</v>
      </c>
      <c r="B42" s="3" t="s">
        <v>9</v>
      </c>
      <c r="C42" s="3"/>
      <c r="D42" s="8"/>
      <c r="E42" s="8"/>
      <c r="F42" s="8"/>
      <c r="G42" s="8" t="s">
        <v>9</v>
      </c>
      <c r="H42" s="8"/>
      <c r="I42" s="8" t="s">
        <v>9</v>
      </c>
    </row>
    <row r="43">
      <c r="A43" s="13" t="str">
        <f>HYPERLINK("https://lab4u.co/lab4physics/","Lab4Physics")</f>
        <v>Lab4Physics</v>
      </c>
      <c r="B43" s="5" t="s">
        <v>9</v>
      </c>
      <c r="C43" s="5"/>
      <c r="D43" s="5" t="s">
        <v>9</v>
      </c>
      <c r="E43" s="5" t="s">
        <v>9</v>
      </c>
      <c r="F43" s="5" t="s">
        <v>9</v>
      </c>
      <c r="G43" s="5" t="s">
        <v>9</v>
      </c>
      <c r="H43" s="5" t="s">
        <v>9</v>
      </c>
      <c r="I43" s="5" t="s">
        <v>9</v>
      </c>
    </row>
    <row r="44">
      <c r="A44" s="7" t="str">
        <f>HYPERLINK("http://www.latlong.io/","latlog.io")</f>
        <v>latlog.io</v>
      </c>
      <c r="B44" s="3"/>
      <c r="C44" s="3"/>
      <c r="D44" s="8"/>
      <c r="E44" s="8" t="s">
        <v>9</v>
      </c>
      <c r="F44" s="8" t="s">
        <v>9</v>
      </c>
      <c r="G44" s="8"/>
      <c r="H44" s="8"/>
      <c r="I44" s="8"/>
    </row>
    <row r="45">
      <c r="A45" s="4" t="str">
        <f>HYPERLINK("http://leafsnap.com/","Leafsnap App")</f>
        <v>Leafsnap App</v>
      </c>
      <c r="B45" s="5" t="s">
        <v>9</v>
      </c>
      <c r="C45" s="5"/>
      <c r="D45" s="5"/>
      <c r="E45" s="5" t="s">
        <v>9</v>
      </c>
      <c r="F45" s="5"/>
      <c r="G45" s="5" t="s">
        <v>9</v>
      </c>
      <c r="H45" s="6"/>
      <c r="I45" s="5" t="s">
        <v>9</v>
      </c>
    </row>
    <row r="46">
      <c r="A46" s="2" t="str">
        <f>HYPERLINK("http://www.hhmi.org/biointeractive/lizard-evolution-virtual-lab-app","Lizard Evolution Virtual Lab")</f>
        <v>Lizard Evolution Virtual Lab</v>
      </c>
      <c r="B46" s="3" t="s">
        <v>9</v>
      </c>
      <c r="C46" s="5"/>
      <c r="D46" s="5" t="s">
        <v>9</v>
      </c>
      <c r="E46" s="5" t="s">
        <v>9</v>
      </c>
      <c r="F46" s="5" t="s">
        <v>9</v>
      </c>
      <c r="G46" s="5" t="s">
        <v>9</v>
      </c>
      <c r="H46" s="3" t="s">
        <v>9</v>
      </c>
      <c r="I46" s="5" t="s">
        <v>9</v>
      </c>
    </row>
    <row r="47">
      <c r="A47" s="13" t="str">
        <f>HYPERLINK("http://mars.nasa.gov/gamee-rover/","Mars Rover")</f>
        <v>Mars Rover</v>
      </c>
      <c r="B47" s="5"/>
      <c r="C47" s="5" t="s">
        <v>9</v>
      </c>
      <c r="D47" s="5"/>
      <c r="E47" s="5"/>
      <c r="F47" s="5"/>
      <c r="G47" s="5"/>
      <c r="H47" s="6"/>
      <c r="I47" s="5"/>
    </row>
    <row r="48">
      <c r="A48" s="13" t="str">
        <f>HYPERLINK("http://merlin.allaboutbirds.org/","Merlin Bird ID")</f>
        <v>Merlin Bird ID</v>
      </c>
      <c r="B48" s="5" t="s">
        <v>9</v>
      </c>
      <c r="C48" s="5"/>
      <c r="D48" s="5"/>
      <c r="E48" s="5" t="s">
        <v>9</v>
      </c>
      <c r="F48" s="5"/>
      <c r="G48" s="5" t="s">
        <v>9</v>
      </c>
      <c r="H48" s="5"/>
      <c r="I48" s="5" t="s">
        <v>9</v>
      </c>
    </row>
    <row r="49">
      <c r="A49" s="9" t="s">
        <v>15</v>
      </c>
      <c r="B49" s="5" t="s">
        <v>9</v>
      </c>
      <c r="C49" s="5"/>
      <c r="D49" s="5" t="s">
        <v>9</v>
      </c>
      <c r="E49" s="5" t="s">
        <v>9</v>
      </c>
      <c r="F49" s="5" t="s">
        <v>9</v>
      </c>
      <c r="G49" s="5" t="s">
        <v>9</v>
      </c>
      <c r="H49" s="6"/>
      <c r="I49" s="5" t="s">
        <v>9</v>
      </c>
    </row>
    <row r="50">
      <c r="A50" s="12" t="s">
        <v>16</v>
      </c>
      <c r="B50" s="5" t="s">
        <v>9</v>
      </c>
      <c r="C50" s="5" t="s">
        <v>9</v>
      </c>
      <c r="D50" s="5"/>
      <c r="E50" s="5"/>
      <c r="F50" s="5"/>
      <c r="G50" s="5"/>
      <c r="H50" s="6"/>
      <c r="I50" s="5"/>
    </row>
    <row r="51">
      <c r="A51" s="4" t="str">
        <f>HYPERLINK("https://www.nasa.gov/nasaapp","NASA")</f>
        <v>NASA</v>
      </c>
      <c r="B51" s="5" t="s">
        <v>9</v>
      </c>
      <c r="C51" s="5"/>
      <c r="D51" s="5"/>
      <c r="E51" s="5"/>
      <c r="F51" s="5"/>
      <c r="G51" s="5"/>
      <c r="H51" s="6"/>
      <c r="I51" s="5" t="s">
        <v>9</v>
      </c>
    </row>
    <row r="52">
      <c r="A52" s="2" t="str">
        <f>HYPERLINK("http://mars.jpl.nasa.gov/mobile/info/","NASA Be A Martian")</f>
        <v>NASA Be A Martian</v>
      </c>
      <c r="B52" s="3" t="s">
        <v>9</v>
      </c>
      <c r="C52" s="3"/>
      <c r="D52" s="3"/>
      <c r="E52" s="3"/>
      <c r="F52" s="3"/>
      <c r="G52" s="3"/>
      <c r="H52" s="15"/>
      <c r="I52" s="3" t="s">
        <v>9</v>
      </c>
    </row>
    <row r="53">
      <c r="A53" s="12" t="s">
        <v>17</v>
      </c>
      <c r="B53" s="5" t="s">
        <v>9</v>
      </c>
      <c r="C53" s="5" t="s">
        <v>9</v>
      </c>
      <c r="D53" s="5"/>
      <c r="E53" s="5" t="s">
        <v>9</v>
      </c>
      <c r="F53" s="5" t="s">
        <v>9</v>
      </c>
      <c r="G53" s="5" t="s">
        <v>9</v>
      </c>
      <c r="H53" s="6"/>
      <c r="I53" s="5"/>
    </row>
    <row r="54">
      <c r="A54" s="13" t="str">
        <f>HYPERLINK("https://newsela.com/","Newsela")</f>
        <v>Newsela</v>
      </c>
      <c r="B54" s="3" t="s">
        <v>9</v>
      </c>
      <c r="C54" s="3"/>
      <c r="D54" s="8"/>
      <c r="E54" s="8"/>
      <c r="F54" s="8"/>
      <c r="G54" s="8" t="s">
        <v>9</v>
      </c>
      <c r="H54" s="8" t="s">
        <v>9</v>
      </c>
      <c r="I54" s="8" t="s">
        <v>9</v>
      </c>
    </row>
    <row r="55">
      <c r="A55" s="13" t="str">
        <f>HYPERLINK("https://www.masteryconnect.com/goodies.html","Next Generation Science Standards ")</f>
        <v>Next Generation Science Standards </v>
      </c>
      <c r="B55" s="3"/>
      <c r="C55" s="3"/>
      <c r="D55" s="8"/>
      <c r="E55" s="8"/>
      <c r="F55" s="8"/>
      <c r="G55" s="8"/>
      <c r="H55" s="8"/>
      <c r="I55" s="8" t="s">
        <v>9</v>
      </c>
    </row>
    <row r="56">
      <c r="A56" s="4" t="str">
        <f>HYPERLINK("http://playwithorbit.com/","Orbit - Playing with Gravity")</f>
        <v>Orbit - Playing with Gravity</v>
      </c>
      <c r="B56" s="5" t="s">
        <v>9</v>
      </c>
      <c r="C56" s="5" t="s">
        <v>9</v>
      </c>
      <c r="D56" s="5"/>
      <c r="E56" s="5"/>
      <c r="F56" s="5"/>
      <c r="G56" s="5"/>
      <c r="H56" s="5"/>
      <c r="I56" s="5"/>
    </row>
    <row r="57">
      <c r="A57" s="4" t="str">
        <f>HYPERLINK("http://www.emdmillipore.com/US/en/search-options/mobile-apps/periodic-table/V1.b.qB._EMAAAFApKEQWTYw,nav","Periodic Table of the Elements (called: EMD PTE)")</f>
        <v>Periodic Table of the Elements (called: EMD PTE)</v>
      </c>
      <c r="B57" s="5"/>
      <c r="C57" s="5" t="s">
        <v>9</v>
      </c>
      <c r="D57" s="5"/>
      <c r="E57" s="5"/>
      <c r="F57" s="5"/>
      <c r="G57" s="5" t="s">
        <v>9</v>
      </c>
      <c r="H57" s="6"/>
      <c r="I57" s="5"/>
    </row>
    <row r="58">
      <c r="A58" s="10" t="str">
        <f>HYPERLINK("https://piktochart.com/","Piktochart")</f>
        <v>Piktochart</v>
      </c>
      <c r="B58" s="11"/>
      <c r="C58" s="11" t="s">
        <v>9</v>
      </c>
      <c r="D58" s="5"/>
      <c r="E58" s="11"/>
      <c r="F58" s="11" t="s">
        <v>9</v>
      </c>
      <c r="G58" s="3" t="s">
        <v>9</v>
      </c>
      <c r="H58" s="3"/>
      <c r="I58" s="3" t="s">
        <v>9</v>
      </c>
    </row>
    <row r="59">
      <c r="A59" s="2" t="str">
        <f>HYPERLINK("https://neave.com/planetarium/","Planetarium ")</f>
        <v>Planetarium </v>
      </c>
      <c r="B59" s="3" t="s">
        <v>9</v>
      </c>
      <c r="C59" s="3" t="s">
        <v>9</v>
      </c>
      <c r="D59" s="3"/>
      <c r="E59" s="3" t="s">
        <v>9</v>
      </c>
      <c r="F59" s="3" t="s">
        <v>9</v>
      </c>
      <c r="G59" s="3" t="s">
        <v>9</v>
      </c>
      <c r="H59" s="3" t="s">
        <v>9</v>
      </c>
      <c r="I59" s="3" t="s">
        <v>9</v>
      </c>
    </row>
    <row r="60">
      <c r="A60" s="12" t="s">
        <v>18</v>
      </c>
      <c r="B60" s="5" t="s">
        <v>9</v>
      </c>
      <c r="C60" s="5" t="s">
        <v>9</v>
      </c>
      <c r="D60" s="5"/>
      <c r="E60" s="5" t="s">
        <v>9</v>
      </c>
      <c r="F60" s="5" t="s">
        <v>9</v>
      </c>
      <c r="G60" s="5" t="s">
        <v>9</v>
      </c>
      <c r="H60" s="5" t="s">
        <v>9</v>
      </c>
      <c r="I60" s="5" t="s">
        <v>9</v>
      </c>
    </row>
    <row r="61">
      <c r="A61" s="13" t="str">
        <f>HYPERLINK("http://noticing.nysci.org/apps/playground-physics/","Playground Physics")</f>
        <v>Playground Physics</v>
      </c>
      <c r="B61" s="5" t="s">
        <v>9</v>
      </c>
      <c r="C61" s="5" t="s">
        <v>9</v>
      </c>
      <c r="D61" s="5" t="s">
        <v>9</v>
      </c>
      <c r="E61" s="5" t="s">
        <v>9</v>
      </c>
      <c r="F61" s="5" t="s">
        <v>9</v>
      </c>
      <c r="G61" s="5" t="s">
        <v>9</v>
      </c>
      <c r="H61" s="5" t="s">
        <v>9</v>
      </c>
      <c r="I61" s="5" t="s">
        <v>9</v>
      </c>
    </row>
    <row r="62">
      <c r="A62" s="13" t="str">
        <f>HYPERLINK("https://plot.ly/","Plotly graphs")</f>
        <v>Plotly graphs</v>
      </c>
      <c r="B62" s="3"/>
      <c r="C62" s="3" t="s">
        <v>9</v>
      </c>
      <c r="D62" s="5"/>
      <c r="E62" s="5" t="s">
        <v>9</v>
      </c>
      <c r="F62" s="5" t="s">
        <v>9</v>
      </c>
      <c r="G62" s="5" t="s">
        <v>9</v>
      </c>
      <c r="H62" s="6"/>
      <c r="I62" s="5" t="s">
        <v>9</v>
      </c>
    </row>
    <row r="63">
      <c r="A63" s="13" t="str">
        <f>HYPERLINK("http://www.thepocketlab.com/","PocketLab")</f>
        <v>PocketLab</v>
      </c>
      <c r="B63" s="5" t="s">
        <v>9</v>
      </c>
      <c r="C63" s="5" t="s">
        <v>9</v>
      </c>
      <c r="D63" s="5" t="s">
        <v>9</v>
      </c>
      <c r="E63" s="5" t="s">
        <v>9</v>
      </c>
      <c r="F63" s="5" t="s">
        <v>9</v>
      </c>
      <c r="G63" s="5" t="s">
        <v>9</v>
      </c>
      <c r="H63" s="5" t="s">
        <v>9</v>
      </c>
      <c r="I63" s="5" t="s">
        <v>9</v>
      </c>
    </row>
    <row r="64">
      <c r="A64" s="4" t="str">
        <f>HYPERLINK("http://budburst.org/gomobile","Project BudBurst")</f>
        <v>Project BudBurst</v>
      </c>
      <c r="B64" s="5"/>
      <c r="C64" s="5"/>
      <c r="D64" s="5"/>
      <c r="E64" s="5" t="s">
        <v>9</v>
      </c>
      <c r="F64" s="5"/>
      <c r="G64" s="5" t="s">
        <v>9</v>
      </c>
      <c r="H64" s="5" t="s">
        <v>9</v>
      </c>
      <c r="I64" s="5" t="s">
        <v>9</v>
      </c>
    </row>
    <row r="65">
      <c r="A65" s="4" t="str">
        <f>HYPERLINK("http://www.projectnoah.org/mobile","Project Noah")</f>
        <v>Project Noah</v>
      </c>
      <c r="B65" s="5"/>
      <c r="C65" s="5"/>
      <c r="D65" s="5"/>
      <c r="E65" s="5" t="s">
        <v>9</v>
      </c>
      <c r="F65" s="5"/>
      <c r="G65" s="5" t="s">
        <v>9</v>
      </c>
      <c r="H65" s="5" t="s">
        <v>9</v>
      </c>
      <c r="I65" s="5" t="s">
        <v>9</v>
      </c>
    </row>
    <row r="66">
      <c r="A66" s="9" t="s">
        <v>19</v>
      </c>
      <c r="B66" s="5" t="s">
        <v>9</v>
      </c>
      <c r="C66" s="5" t="s">
        <v>9</v>
      </c>
      <c r="D66" s="5" t="s">
        <v>9</v>
      </c>
      <c r="E66" s="5" t="s">
        <v>9</v>
      </c>
      <c r="F66" s="5" t="s">
        <v>9</v>
      </c>
      <c r="G66" s="5" t="s">
        <v>9</v>
      </c>
      <c r="H66" s="6"/>
      <c r="I66" s="5" t="s">
        <v>9</v>
      </c>
    </row>
    <row r="67">
      <c r="A67" s="4" t="str">
        <f>HYPERLINK("https://itunes.apple.com/us/app/ruler-2nd-the-endless-tape/id348584932?mt=8","Ruler 2nd: The Endless Tape (or Multi Measures 2: All-in-1 kit)")</f>
        <v>Ruler 2nd: The Endless Tape (or Multi Measures 2: All-in-1 kit)</v>
      </c>
      <c r="B67" s="5" t="s">
        <v>9</v>
      </c>
      <c r="C67" s="5"/>
      <c r="D67" s="5"/>
      <c r="E67" s="5" t="s">
        <v>9</v>
      </c>
      <c r="F67" s="5" t="s">
        <v>9</v>
      </c>
      <c r="G67" s="5"/>
      <c r="H67" s="5"/>
      <c r="I67" s="5" t="s">
        <v>9</v>
      </c>
    </row>
    <row r="68">
      <c r="A68" s="4" t="str">
        <f>HYPERLINK("https://itunes.apple.com/us/app/science-explorer-by-visionlearning/id914985551?mt=8","Science Explorer by Visionlearning")</f>
        <v>Science Explorer by Visionlearning</v>
      </c>
      <c r="B68" s="5" t="s">
        <v>9</v>
      </c>
      <c r="C68" s="5"/>
      <c r="D68" s="5"/>
      <c r="E68" s="5"/>
      <c r="F68" s="5"/>
      <c r="G68" s="5"/>
      <c r="H68" s="6"/>
      <c r="I68" s="5" t="s">
        <v>9</v>
      </c>
    </row>
    <row r="69">
      <c r="A69" s="16" t="str">
        <f>HYPERLINK("http://www.mazalearn.com/","Science Game - Electromagnetism and Waves ")</f>
        <v>Science Game - Electromagnetism and Waves </v>
      </c>
      <c r="B69" s="5" t="s">
        <v>9</v>
      </c>
      <c r="C69" s="5" t="s">
        <v>9</v>
      </c>
      <c r="D69" s="5" t="s">
        <v>9</v>
      </c>
      <c r="E69" s="5"/>
      <c r="F69" s="5"/>
      <c r="G69" s="5" t="s">
        <v>9</v>
      </c>
      <c r="H69" s="6"/>
      <c r="I69" s="5" t="s">
        <v>9</v>
      </c>
    </row>
    <row r="70">
      <c r="A70" s="4" t="str">
        <f>HYPERLINK("http://www.visionlearning.com/en/glossary","Science Glossary")</f>
        <v>Science Glossary</v>
      </c>
      <c r="B70" s="5"/>
      <c r="C70" s="5"/>
      <c r="D70" s="5"/>
      <c r="E70" s="5"/>
      <c r="F70" s="5"/>
      <c r="G70" s="5"/>
      <c r="H70" s="6"/>
      <c r="I70" s="5" t="s">
        <v>9</v>
      </c>
    </row>
    <row r="71">
      <c r="A71" s="4" t="str">
        <f>HYPERLINK("https://science360.gov/radio/","Science360 Radio")</f>
        <v>Science360 Radio</v>
      </c>
      <c r="B71" s="5" t="s">
        <v>9</v>
      </c>
      <c r="C71" s="5"/>
      <c r="D71" s="5"/>
      <c r="E71" s="5"/>
      <c r="F71" s="5"/>
      <c r="G71" s="5" t="s">
        <v>9</v>
      </c>
      <c r="H71" s="5" t="s">
        <v>9</v>
      </c>
      <c r="I71" s="5" t="s">
        <v>9</v>
      </c>
    </row>
    <row r="72">
      <c r="A72" s="12" t="s">
        <v>20</v>
      </c>
      <c r="B72" s="5" t="s">
        <v>9</v>
      </c>
      <c r="C72" s="5"/>
      <c r="D72" s="5"/>
      <c r="E72" s="5"/>
      <c r="F72" s="5"/>
      <c r="G72" s="5" t="s">
        <v>9</v>
      </c>
      <c r="H72" s="6"/>
      <c r="I72" s="5" t="s">
        <v>9</v>
      </c>
    </row>
    <row r="73">
      <c r="A73" s="4" t="str">
        <f>HYPERLINK("https://itunes.apple.com/us/app/sky-map/id536492883?mt=8","Sky Map")</f>
        <v>Sky Map</v>
      </c>
      <c r="B73" s="3" t="s">
        <v>9</v>
      </c>
      <c r="C73" s="3" t="s">
        <v>9</v>
      </c>
      <c r="D73" s="8"/>
      <c r="E73" s="8"/>
      <c r="F73" s="8"/>
      <c r="G73" s="8" t="s">
        <v>9</v>
      </c>
      <c r="H73" s="3"/>
      <c r="I73" s="8" t="s">
        <v>9</v>
      </c>
    </row>
    <row r="74">
      <c r="A74" s="17" t="str">
        <f>HYPERLINK("https://play.google.com/store/apps/details?id=com.t11.skyviewfree&amp;hl=en","SkyView")</f>
        <v>SkyView</v>
      </c>
      <c r="B74" s="3" t="s">
        <v>9</v>
      </c>
      <c r="C74" s="3" t="s">
        <v>9</v>
      </c>
      <c r="D74" s="8"/>
      <c r="E74" s="8" t="s">
        <v>9</v>
      </c>
      <c r="F74" s="8" t="s">
        <v>9</v>
      </c>
      <c r="G74" s="8" t="s">
        <v>9</v>
      </c>
      <c r="H74" s="3" t="s">
        <v>9</v>
      </c>
      <c r="I74" s="8" t="s">
        <v>9</v>
      </c>
    </row>
    <row r="75">
      <c r="A75" s="4" t="str">
        <f>HYPERLINK("http://www.si.edu/apps/smithsonianmobile","Smithsonian Mobile")</f>
        <v>Smithsonian Mobile</v>
      </c>
      <c r="B75" s="5" t="s">
        <v>9</v>
      </c>
      <c r="C75" s="5"/>
      <c r="D75" s="5"/>
      <c r="E75" s="5"/>
      <c r="F75" s="5"/>
      <c r="G75" s="5" t="s">
        <v>9</v>
      </c>
      <c r="H75" s="6"/>
      <c r="I75" s="5" t="s">
        <v>9</v>
      </c>
    </row>
    <row r="76">
      <c r="A76" s="4" t="str">
        <f>HYPERLINK("https://itunes.apple.com/us/app/solar-system-3d/id681687550?mt=8","Solar System 3D")</f>
        <v>Solar System 3D</v>
      </c>
      <c r="B76" s="3" t="s">
        <v>9</v>
      </c>
      <c r="C76" s="3" t="s">
        <v>9</v>
      </c>
      <c r="D76" s="8"/>
      <c r="E76" s="8"/>
      <c r="F76" s="8"/>
      <c r="G76" s="8" t="s">
        <v>9</v>
      </c>
      <c r="H76" s="3"/>
      <c r="I76" s="8" t="s">
        <v>9</v>
      </c>
    </row>
    <row r="77">
      <c r="A77" s="4" t="str">
        <f>HYPERLINK("https://play.google.com/store/apps/details?id=com.burlock.solarexplorerlite&amp;hl=en","Solar System Explorer 3D")</f>
        <v>Solar System Explorer 3D</v>
      </c>
      <c r="B77" s="3" t="s">
        <v>9</v>
      </c>
      <c r="C77" s="3" t="s">
        <v>9</v>
      </c>
      <c r="D77" s="8"/>
      <c r="E77" s="8"/>
      <c r="F77" s="8"/>
      <c r="G77" s="8" t="s">
        <v>9</v>
      </c>
      <c r="H77" s="3"/>
      <c r="I77" s="8" t="s">
        <v>9</v>
      </c>
    </row>
    <row r="78">
      <c r="A78" s="4" t="str">
        <f>HYPERLINK("https://www.exploratorium.edu/explore/apps","Sound Rebound")</f>
        <v>Sound Rebound</v>
      </c>
      <c r="B78" s="5" t="s">
        <v>9</v>
      </c>
      <c r="C78" s="5" t="s">
        <v>9</v>
      </c>
      <c r="D78" s="5" t="s">
        <v>9</v>
      </c>
      <c r="E78" s="5" t="s">
        <v>9</v>
      </c>
      <c r="F78" s="5"/>
      <c r="G78" s="5" t="s">
        <v>9</v>
      </c>
      <c r="H78" s="6"/>
      <c r="I78" s="5" t="s">
        <v>9</v>
      </c>
    </row>
    <row r="79">
      <c r="A79" s="4" t="str">
        <f>HYPERLINK("https://www.exploratorium.edu/explore/apps/sound-uncovered","Sound Uncovered")</f>
        <v>Sound Uncovered</v>
      </c>
      <c r="B79" s="5" t="s">
        <v>9</v>
      </c>
      <c r="C79" s="5" t="s">
        <v>9</v>
      </c>
      <c r="D79" s="5" t="s">
        <v>9</v>
      </c>
      <c r="E79" s="5" t="s">
        <v>9</v>
      </c>
      <c r="F79" s="5"/>
      <c r="G79" s="5" t="s">
        <v>9</v>
      </c>
      <c r="H79" s="5" t="s">
        <v>9</v>
      </c>
      <c r="I79" s="5" t="s">
        <v>9</v>
      </c>
    </row>
    <row r="80">
      <c r="A80" s="12" t="s">
        <v>21</v>
      </c>
      <c r="B80" s="5" t="s">
        <v>9</v>
      </c>
      <c r="C80" s="5"/>
      <c r="D80" s="5"/>
      <c r="E80" s="5"/>
      <c r="F80" s="5"/>
      <c r="G80" s="5" t="s">
        <v>9</v>
      </c>
      <c r="H80" s="6"/>
      <c r="I80" s="5" t="s">
        <v>9</v>
      </c>
    </row>
    <row r="81">
      <c r="A81" s="13" t="str">
        <f>HYPERLINK("http://www.jpl.nasa.gov/apps/","Space Place Prime")</f>
        <v>Space Place Prime</v>
      </c>
      <c r="B81" s="5" t="s">
        <v>9</v>
      </c>
      <c r="C81" s="5"/>
      <c r="D81" s="5"/>
      <c r="E81" s="5"/>
      <c r="F81" s="5"/>
      <c r="G81" s="5"/>
      <c r="H81" s="6"/>
      <c r="I81" s="5" t="s">
        <v>9</v>
      </c>
    </row>
    <row r="82">
      <c r="A82" s="4" t="str">
        <f>HYPERLINK("http://mars.jpl.nasa.gov/mobile/info/","Spacecraft 3D")</f>
        <v>Spacecraft 3D</v>
      </c>
      <c r="B82" s="5" t="s">
        <v>9</v>
      </c>
      <c r="C82" s="5" t="s">
        <v>9</v>
      </c>
      <c r="D82" s="5"/>
      <c r="E82" s="5"/>
      <c r="F82" s="5"/>
      <c r="G82" s="5"/>
      <c r="H82" s="6"/>
      <c r="I82" s="5"/>
    </row>
    <row r="83">
      <c r="A83" s="4" t="str">
        <f>HYPERLINK("https://www.pasco.com/sparkvue/","SPARKvue")</f>
        <v>SPARKvue</v>
      </c>
      <c r="B83" s="3"/>
      <c r="C83" s="3"/>
      <c r="D83" s="8" t="s">
        <v>9</v>
      </c>
      <c r="E83" s="5" t="s">
        <v>9</v>
      </c>
      <c r="F83" s="5" t="s">
        <v>9</v>
      </c>
      <c r="G83" s="8"/>
      <c r="H83" s="18"/>
      <c r="I83" s="8"/>
    </row>
    <row r="84">
      <c r="A84" s="4" t="str">
        <f>HYPERLINK("http://stemstudy.com/","STEM Study")</f>
        <v>STEM Study</v>
      </c>
      <c r="B84" s="5" t="s">
        <v>9</v>
      </c>
      <c r="C84" s="5"/>
      <c r="D84" s="5"/>
      <c r="E84" s="5"/>
      <c r="F84" s="5"/>
      <c r="G84" s="5"/>
      <c r="H84" s="6"/>
      <c r="I84" s="5" t="s">
        <v>9</v>
      </c>
    </row>
    <row r="85">
      <c r="A85" s="13" t="str">
        <f>HYPERLINK("http://www.hhmi.org/biointeractive/stickleback-evolution-virtual-lab-app","Stickleback Evolution Virtual Lab app")</f>
        <v>Stickleback Evolution Virtual Lab app</v>
      </c>
      <c r="B85" s="3" t="s">
        <v>9</v>
      </c>
      <c r="C85" s="5"/>
      <c r="D85" s="5" t="s">
        <v>9</v>
      </c>
      <c r="E85" s="5" t="s">
        <v>9</v>
      </c>
      <c r="F85" s="5" t="s">
        <v>9</v>
      </c>
      <c r="G85" s="5" t="s">
        <v>9</v>
      </c>
      <c r="H85" s="3" t="s">
        <v>9</v>
      </c>
      <c r="I85" s="5" t="s">
        <v>9</v>
      </c>
    </row>
    <row r="86">
      <c r="A86" s="13" t="str">
        <f>HYPERLINK("https://www.tinkercad.com/","Tinkercad")</f>
        <v>Tinkercad</v>
      </c>
      <c r="B86" s="3"/>
      <c r="C86" s="3" t="s">
        <v>9</v>
      </c>
      <c r="D86" s="5"/>
      <c r="E86" s="5"/>
      <c r="F86" s="5" t="s">
        <v>9</v>
      </c>
      <c r="G86" s="5"/>
      <c r="H86" s="6"/>
      <c r="I86" s="5"/>
    </row>
    <row r="87">
      <c r="A87" s="4" t="str">
        <f>HYPERLINK("https://www.nlm.nih.gov/news/toxinvaders_mobile_game.html","TOXinvaders")</f>
        <v>TOXinvaders</v>
      </c>
      <c r="B87" s="5" t="s">
        <v>9</v>
      </c>
      <c r="C87" s="5" t="s">
        <v>9</v>
      </c>
      <c r="D87" s="5"/>
      <c r="E87" s="5"/>
      <c r="F87" s="5"/>
      <c r="G87" s="5" t="s">
        <v>9</v>
      </c>
      <c r="H87" s="6"/>
      <c r="I87" s="5" t="s">
        <v>9</v>
      </c>
    </row>
    <row r="88">
      <c r="A88" s="7" t="str">
        <f>HYPERLINK("https://usecubes.com/","usecubes")</f>
        <v>usecubes</v>
      </c>
      <c r="B88" s="3"/>
      <c r="C88" s="3" t="s">
        <v>9</v>
      </c>
      <c r="D88" s="5"/>
      <c r="E88" s="5"/>
      <c r="F88" s="5" t="s">
        <v>9</v>
      </c>
      <c r="G88" s="8"/>
      <c r="H88" s="18"/>
      <c r="I88" s="8"/>
    </row>
    <row r="89">
      <c r="A89" s="2" t="str">
        <f>HYPERLINK("https://chrome.google.com/webstore/detail/useful-periodic-table-lit/chachkegffmilnmdlonllkhkfkakghie?hl=en-US","Useful Periodic Table (lite) ")</f>
        <v>Useful Periodic Table (lite) </v>
      </c>
      <c r="B89" s="3" t="s">
        <v>9</v>
      </c>
      <c r="C89" s="3" t="s">
        <v>9</v>
      </c>
      <c r="D89" s="5"/>
      <c r="E89" s="5"/>
      <c r="F89" s="5"/>
      <c r="G89" s="5" t="s">
        <v>9</v>
      </c>
      <c r="H89" s="6"/>
      <c r="I89" s="5" t="s">
        <v>9</v>
      </c>
    </row>
    <row r="90">
      <c r="A90" s="13" t="str">
        <f>HYPERLINK("http://www.vernier.com/products/software/ga-app/","Vernier Graphical Analysis")</f>
        <v>Vernier Graphical Analysis</v>
      </c>
      <c r="B90" s="3"/>
      <c r="C90" s="3"/>
      <c r="D90" s="5" t="s">
        <v>9</v>
      </c>
      <c r="E90" s="5" t="s">
        <v>9</v>
      </c>
      <c r="F90" s="5" t="s">
        <v>9</v>
      </c>
      <c r="G90" s="5"/>
      <c r="H90" s="6"/>
      <c r="I90" s="5"/>
    </row>
    <row r="91">
      <c r="A91" s="16" t="str">
        <f>HYPERLINK("http://sciencenetlinks.com/tools/videoscience-app/","VideoScience")</f>
        <v>VideoScience</v>
      </c>
      <c r="B91" s="5" t="s">
        <v>9</v>
      </c>
      <c r="C91" s="5"/>
      <c r="D91" s="5"/>
      <c r="E91" s="5"/>
      <c r="F91" s="5"/>
      <c r="G91" s="5" t="s">
        <v>9</v>
      </c>
      <c r="H91" s="5"/>
      <c r="I91" s="5" t="s">
        <v>9</v>
      </c>
    </row>
    <row r="92">
      <c r="A92" s="7" t="str">
        <f>HYPERLINK("http://weather.weatherbug.com/","WeatherBug")</f>
        <v>WeatherBug</v>
      </c>
      <c r="B92" s="3"/>
      <c r="C92" s="3" t="s">
        <v>9</v>
      </c>
      <c r="D92" s="8"/>
      <c r="E92" s="8" t="s">
        <v>9</v>
      </c>
      <c r="F92" s="8"/>
      <c r="G92" s="8"/>
      <c r="H92" s="8"/>
      <c r="I92" s="8"/>
    </row>
    <row r="93">
      <c r="A93" s="7" t="str">
        <f>HYPERLINK("http://wixie.com/","Wixie")</f>
        <v>Wixie</v>
      </c>
      <c r="B93" s="3"/>
      <c r="C93" s="3" t="s">
        <v>9</v>
      </c>
      <c r="D93" s="8"/>
      <c r="E93" s="8"/>
      <c r="F93" s="8"/>
      <c r="G93" s="8"/>
      <c r="H93" s="8"/>
      <c r="I93" s="8"/>
    </row>
  </sheetData>
  <hyperlinks>
    <hyperlink r:id="rId1" ref="A6"/>
    <hyperlink r:id="rId2" location=".VJ7LGsAAA" ref="A7"/>
    <hyperlink r:id="rId3" ref="A20"/>
    <hyperlink r:id="rId4" ref="A21"/>
    <hyperlink r:id="rId5" ref="A27"/>
    <hyperlink r:id="rId6" ref="A49"/>
    <hyperlink r:id="rId7" ref="A50"/>
    <hyperlink r:id="rId8" ref="A53"/>
    <hyperlink r:id="rId9" ref="A60"/>
    <hyperlink r:id="rId10" ref="A66"/>
    <hyperlink r:id="rId11" ref="A72"/>
    <hyperlink r:id="rId12" ref="A80"/>
  </hyperlinks>
  <drawing r:id="rId13"/>
</worksheet>
</file>