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<sst xmlns="http://schemas.openxmlformats.org/spreadsheetml/2006/main" count="289" uniqueCount="141">
  <si>
    <t>App Name</t>
  </si>
  <si>
    <t>NGSS Alignment</t>
  </si>
  <si>
    <t>Description from Publisher</t>
  </si>
  <si>
    <t>NGSS Standard</t>
  </si>
  <si>
    <t>Disciplinary Core Idea</t>
  </si>
  <si>
    <t>HS-ESS1 Earth's Place in the Universe</t>
  </si>
  <si>
    <t>ESS1.A: The Universe and Its Stars</t>
  </si>
  <si>
    <t>An interactive 3D visualization of the stellar neighborhood, including over 100,000 nearby stars. Links to Wikipedia.</t>
  </si>
  <si>
    <t>Explore the Solar System in 3D, all in your Chrome Browser.</t>
  </si>
  <si>
    <t>Sky Map is a hand-held planetarium. Use it to identify stars, planets, nebulae and more. Originally developed as Google Sky Map, it has now been donated and open sourced.</t>
  </si>
  <si>
    <t>GoSkyWatch Planetarium allows you to identify and locate stars, planets, constellations, and more by touching the screen or by pointing to the sky.</t>
  </si>
  <si>
    <t>Web-based interactive sky map for stars and planets.</t>
  </si>
  <si>
    <t>Stargazing app that uses your camera to precisely spot and identify celestial objects in sky, day or night.</t>
  </si>
  <si>
    <t>ESS1.B: Earth and the Solar System</t>
  </si>
  <si>
    <t>App provides 13 free, easy to use, hands-on activities, plus images, videos, and much more to investigate and learn about the Sun at home, at school, or anywhere you go! Each activity includes material lists, step-by-step instructions, and detailed explanations.</t>
  </si>
  <si>
    <t>Explore Mars on this 3D Mars map using Google Earth plug-in. Satellite images from missions, craters, and mountains. Has website for use too.</t>
  </si>
  <si>
    <t>Game. On their mobile devices, players drive a rover through rough Martian terrain, challenging themselves to navigate and balance the rover while earning points along the way. Can use desktop too. App downloaded through GAMEE application.</t>
  </si>
  <si>
    <t>Showcases a huge collection of the latest NASA content, including images, videos on-demand, NASA Television, mission information, news &amp; feature stories, latest tweets, ISS sighting opportunities, satellite tracking, Third Rock Radio and much more.</t>
  </si>
  <si>
    <t xml:space="preserve">Offers exciting ways to take part in discovery and learn about NASA's Mars missions. Up-to-the-minute news with the latest mission images. Ask questions and check out behind-the-scenes videos featuring people on the missions.
</t>
  </si>
  <si>
    <t>NASA Visualization Explorer App</t>
  </si>
  <si>
    <t xml:space="preserve">NASA's visual collection of all their space research. </t>
  </si>
  <si>
    <t>Planets App</t>
  </si>
  <si>
    <t>The Planets App, by Q Continuum, provides several different ways for you to get information about objects in the sky (Sky 2D view; Sky 3D view; Compass view).</t>
  </si>
  <si>
    <t>Take a journey to our solar system in 3D. Entire solar system with the Sun, 8 major planets, and the Moon.</t>
  </si>
  <si>
    <t>For Android. Images based on real photos taken by telescopes or NASA spacecraft.</t>
  </si>
  <si>
    <t>Space Girls Space Women</t>
  </si>
  <si>
    <t>A new app for iOS and Android devices produced by the European Space Agency and Sipa Press features “the stories of girls and women passionate about space, all around the world.”</t>
  </si>
  <si>
    <t>A spinoff of NASA’s popular kids’ Space Place website (spaceplace.nasa.gov or science.nasa.gov/kids). It taps timely educational and easy-to-read articles from the website, as well as, daily updates of NASA space, Earth-from-space images, and the latest informative videos.</t>
  </si>
  <si>
    <t xml:space="preserve">Get an up-close-and-personal look at a variety of NASA spacecraft designed to study the Earth, Mars, and the universe, using this augmented reality application. </t>
  </si>
  <si>
    <t>ESS1.C: The History of Planet Earth</t>
  </si>
  <si>
    <t>An interactive tool that allows you to explore the science of Earth's deep history.</t>
  </si>
  <si>
    <t>DIY Lake Science</t>
  </si>
  <si>
    <t xml:space="preserve">HS-ESS2 Earth's Systems </t>
  </si>
  <si>
    <t>ESS2.C: The Roles of Water in Earth's Surface Processes</t>
  </si>
  <si>
    <t>Presents 12 hands-on indoor and outdoor “field adventures” using everyday items; videos; and a simulation exploring how lakes change.</t>
  </si>
  <si>
    <t>HS-ESS3 Earth and Human Activity</t>
  </si>
  <si>
    <t>ESS3.C: Human Impacts on Earth Systems</t>
  </si>
  <si>
    <t xml:space="preserve">How will we sustainably feed 9 billion people by 2050? This virtual simulation game explores world food sustainability using an inquiry-based approach.  </t>
  </si>
  <si>
    <t>ESS3.D: Global Climate Change</t>
  </si>
  <si>
    <t xml:space="preserve">From NASA by Jet Propulsion Laboratory. View stunning visualizations of climate change data from NASA's Earth satellites on a 3-D model of Earth that can be rotated and manipulated for an all-encompassing view of our world's vital stats. Choose from extensive visual datamaps including sea level, ozone, carbon dioxide and watervapor to monitor and study climate patterns across the planet. </t>
  </si>
  <si>
    <t>HS-ETS1 Engineering Design</t>
  </si>
  <si>
    <t>ETS1.B: Developing Possible Solutions</t>
  </si>
  <si>
    <t>This app provides an easy-to-use coding environment within the Chrome browser that even works offline.</t>
  </si>
  <si>
    <t xml:space="preserve">3D modeling application running in browser. Models can be stored in cloud, shared with your friends, or exported to STL for 3D printing. </t>
  </si>
  <si>
    <t>Create and share interactive floorplans online. You can recreate any space in just a few clicks and furnish your plans with our huge library of objects.</t>
  </si>
  <si>
    <t>MIT App Inventor</t>
  </si>
  <si>
    <t>Cloud-based program from MIT is a simple way to teach students how to create their own apps, offering fantastic additional supports for teachers.</t>
  </si>
  <si>
    <t>Robots for iPad</t>
  </si>
  <si>
    <t xml:space="preserve">Explore over 150 real-world robots, with hundreds of animations, photos, videos, and articles. </t>
  </si>
  <si>
    <t>Easy, browser-based 3D design and modeling tool for all. Perfect 3D printing companion too. It allows you to imagine anything, and then design it in minutes! Includes tutorials and lessons. Part of the 123D family of free apps.</t>
  </si>
  <si>
    <t>Design your 3D pixel arts and bring them to life. Fee for iPhone/iPad download.</t>
  </si>
  <si>
    <t>HS-LS1 From Molecules to Organisms: Structures and Processes</t>
  </si>
  <si>
    <t>LS1.A: Structure and Function</t>
  </si>
  <si>
    <t>This app allows you to rotate and zoom around 29 interactive structures in the brain.</t>
  </si>
  <si>
    <t>Anatomy 4D Google App</t>
  </si>
  <si>
    <t>Students print any of the 2D images of the human body and heart from the "Target Library" and then point with their device. Instantly, they have an anatomy lab that allows an intimate understanding of the human body in a 4D experience.</t>
  </si>
  <si>
    <t>Interactive 3D model for human anatomy, disease, and treatments.</t>
  </si>
  <si>
    <t>This app will help you learn how the membrane works and its parts, including phospholipids, cholesterol, proteins, and carbohydrates.</t>
  </si>
  <si>
    <t>App teaches you about eye anatomy and conditions.</t>
  </si>
  <si>
    <t xml:space="preserve">A free 3D study tool that trains students on the anatomy of the skeletal system. </t>
  </si>
  <si>
    <t>App gives interactive, 3D view inside a cell.</t>
  </si>
  <si>
    <t>Skin and Bones</t>
  </si>
  <si>
    <t>Smithsonian Museum of Natural History takes a fresh look at the museum’s popular Bone Hall Exhibit.</t>
  </si>
  <si>
    <t>LS1.C: Organization for Matter and Energy Flow in Organisms</t>
  </si>
  <si>
    <t>Game from NIH’s National Library of Medicine where students eliminate toxic chemicals in a “Space Invaders” meets Jeopardy environment.</t>
  </si>
  <si>
    <t>HS-LS2 Ecosystems: Interactions, Energy and Dynamics</t>
  </si>
  <si>
    <t>LS2.C: Ecosystem Dynamics, Functioning, and Resilience</t>
  </si>
  <si>
    <t>Can you find frogs on Mount Everest? What is the climate like in the Congo Basin in February? Do you have endangered species in your own neighborhood? This interactive app explores biomes, climate, biodiversity, and human impacts across the globe.</t>
  </si>
  <si>
    <t>Citizen science app to record and to share seasonal change, such as world daylight, migration patterns, budding of plants, and more.</t>
  </si>
  <si>
    <t>LS4.D: Biodiversity and Humans</t>
  </si>
  <si>
    <t>Identify birds through a free and easy-to-use online data collection project. Students develop authentic science skills and contribute to a project that helps inform bird conservation.</t>
  </si>
  <si>
    <t>This app lets you record observations from nature and share them with the iNaturalist online community.</t>
  </si>
  <si>
    <t>This app for iPhone and iPad helps students learn to recognize birds and their calls through games. Fee to unlock access to all levels, modes, and regions.</t>
  </si>
  <si>
    <t>An electronic, mobile field guide that uses visual recognition software to help identify tree species from photographs of their leaves. Put together by the Smithsonian Institution.</t>
  </si>
  <si>
    <t xml:space="preserve">By Cornell Lab of Ornithology. Identify birds through questions or with a photo. </t>
  </si>
  <si>
    <t>Web-based citizen science program designed to encourage local participation in a national research effort. Primary function is to provide a mechanism for individuals to report the developmental status of plants in their community. Data gathered helps develop plant distribution maps, calendars of when plants are blooming, announcements of where to view fall colors, etc. The information is posted on the Project BudBurst homepage, which is directly linked from the app.</t>
  </si>
  <si>
    <t>Global study app that encourages nature lovers to document the wildlife they encounter. App has three modes: Spottings, Location-based Field Guide, and Field Missions.</t>
  </si>
  <si>
    <t>HS-LS3 Heredity: Inheritance and Variation of Traits</t>
  </si>
  <si>
    <t>LS3.A: Inheritance of Traits</t>
  </si>
  <si>
    <t>Learn about the science and techniques used to identify different types of bacteria based on their DNA sequences.</t>
  </si>
  <si>
    <t>Game developed by the National Library of Medicine. Players grab bases of DNA in order to complete unique DNA strands for a variety of animals. DeeNA, the game’s cartoon mascot, assists players in completing each of the required tasks.</t>
  </si>
  <si>
    <t>LS3.B: Variation of Traits</t>
  </si>
  <si>
    <t>App that helps you learn how recessive genetic traits and diseases are inherited and how certain diseases are more prevalent in different populations.</t>
  </si>
  <si>
    <t>HS-LS4 Biologicial Evolution: Unity and Diversity</t>
  </si>
  <si>
    <t>LS4.A: Evidence of Common Ancestry and Diversity</t>
  </si>
  <si>
    <t>App lets you explore the evolution of the anole lizards in the Caribbean on your iOS device.</t>
  </si>
  <si>
    <t>App version of the popular virtual lab, introduces user to the science and techniques to analyze the threespine stickleback fish.</t>
  </si>
  <si>
    <t>LS4.B: Natural Selection</t>
  </si>
  <si>
    <t>Charles Darwin, the naturalist, geologist, and leading contributor to the fundamental principles of Evolution, comes alive through synthetic interview technology. Principal Funding from the National Institutes of Health/Science Education Partnership Awards (SEPA) and the John Templeton Foundation. Lesson plan for lite version: http://thepartnershipineducation.com/pdfs/Darwin_Synthetic_Interview/DarwinLITELessonPlan.pdf</t>
  </si>
  <si>
    <t>HS-PS1 Matter and its Interactions</t>
  </si>
  <si>
    <t>PS1.A: Structure and Properties of Matter</t>
  </si>
  <si>
    <t>Developed by the National Library of Medicine, uses a 3-match game style to collect protons, neutrons, and electrons to create the first 18 elements on the periodic table.</t>
  </si>
  <si>
    <t>Part educational story and part game, this app offers a new, fun way to experience augmented reality and learn about real-life chemistry. Need to use with paper blocks (free download). Student-ready lesson plans available for each school level for free download.</t>
  </si>
  <si>
    <t>Molecules App</t>
  </si>
  <si>
    <t xml:space="preserve">Allows you to view three-dimensional renderings of molecules and manipulate them using your fingers. </t>
  </si>
  <si>
    <t>Electronic version of the Periodic Table of the Elements. It was developed by EMD (now Merck). Chemicals.find any imaginable information about an element, calculate molar masses of any compounds you like, facilitate your overview with infographics, compare atomic radii, masses, electronegativities, and much more.</t>
  </si>
  <si>
    <t>Quick lookup for element properties, as well as interactive quizzes.</t>
  </si>
  <si>
    <t>PS1.B: Chemical Reactions</t>
  </si>
  <si>
    <t>This app lets you experiment with chemistry almost anywhere you go with a drag-and-drop laboratory of combining elements from the periodic table to create chemical reactions.</t>
  </si>
  <si>
    <t>HS-PS2 Motion and Stability: Forces and Interactions</t>
  </si>
  <si>
    <t>PS2.A: Forces and Motion</t>
  </si>
  <si>
    <t>Bring physics to life using lab sensors built right into your smartphone. Transform mobile devices into a powerful science lab with multiple instruments that can be used flexibly by teachers and students. In this lab, students can find tools (like an accelerometer, a sonometer or a speedometer) that can help them measure gravity or acceleration in real time. New video-recording tool to analyze movement.</t>
  </si>
  <si>
    <t>Fun video app lets students track motion to explore physics concepts. Aligned to and embody the Next Generation Science Standards (NGSS). One of five Noticing Tools (TM) from the New York Hall of Science. The full suite includes Choreo Graph, Fraction Mash, Size Wise, and Volumize. </t>
  </si>
  <si>
    <t>PS2.B: Types of Interactions</t>
  </si>
  <si>
    <t>Fun simulation game where you try to get a rocket to its destination to learn about gravity.</t>
  </si>
  <si>
    <t xml:space="preserve">Gravity simulator at the heart of a puzzle game. Winner of Google Play Indie Games Festival 2016. </t>
  </si>
  <si>
    <t>HS-PS4 Waves and their Applications in Technologies for Information Transfer</t>
  </si>
  <si>
    <t>PS4.A: Wave Properties</t>
  </si>
  <si>
    <t>From the Exploratorium, game for you to build mesmerizing interactions, dynamic collages, or whatever comes to mind. Orchestrate bounces and bumps and explore the color of sound.</t>
  </si>
  <si>
    <t>With this interactive collection from the Exploratorium, you can explore the science of sound through auditory illusions, acoustic phenomena, and other things that go bump, beep, boom, and vroom.</t>
  </si>
  <si>
    <t>PS4.B: Electromagnetic Radiation</t>
  </si>
  <si>
    <t>In the app, students explore electromagnetism concepts through challenges involving magnets, dynamos, motors, and more.</t>
  </si>
  <si>
    <t>Interdisciplinary</t>
  </si>
  <si>
    <t>Varies</t>
  </si>
  <si>
    <t>Teacher will build Quest using easy to follow Web templates that guide students (explorers) on a hunt for images, audio, video, or just observational notes on a specific topic. Need to register for an educator account in addition to students needing to register for their own account. This app combines the mobility of a smartphone with the abilities of a computer.</t>
  </si>
  <si>
    <t>Free digital content that ties in to current and historic events. Watch the daily animated movie and test your knowledge with the interactive quiz. Learn something new every day; both the movie and quiz are always free!</t>
  </si>
  <si>
    <t xml:space="preserve">In the Bibliotech interactive book CITYHACKS: In Search of Sleep, a teenager sets off to find out more about sleep, so she can convince her parents that she and her brother should be permitted to join a programming club that meets twice a week and runs until midnight. Designed to be a complementing interactive reader with mini games to the STEM concepts in the Emmy® Award winning public television show Scientastic! Are you sleeping, Dormez vous?, produced by the same team. 
</t>
  </si>
  <si>
    <t>Interactively explore topics in biology with each module featuring supporting videos and animations.</t>
  </si>
  <si>
    <t>DIY Nano</t>
  </si>
  <si>
    <t>This is a great app for hands-on teachers and parents who want to introduce nanotechnology to their students in a fun and simple way. Provides free, easy to use, hands-on activities that includes material lists, step-by-step instructions, and detailed explanations. Also, includes info on whatisnano.org public website with more information, activities, and videos.</t>
  </si>
  <si>
    <t>On-screen ruler that supports multiple units, horizontal &amp; vertical orientation, and looks like a native application.</t>
  </si>
  <si>
    <t>Einstein World</t>
  </si>
  <si>
    <t xml:space="preserve">Students can participate in self-guided, interactive science activities. Teachers can visit the Activity Store to download ready-made activities—some of which require the use of sensors and some that don’t. Ability to filter for free, targeted activities. </t>
  </si>
  <si>
    <t>In the Chromestone, it is an extension called "Khan Academy Helper." The actual app has science videos (biology, chemistry, and physics) and explanations with interactive Common Core aligned practice questions, instant feedback, and step-by-step hints. Syncs between your Android and khanacademy.org, so your progress is always up-to-date.</t>
  </si>
  <si>
    <t>An application to convert addresses into Geographic coordinates and also convert the coordinates to street address. Only Chrome App, but accessible through website on all devices.</t>
  </si>
  <si>
    <t>Combining real-time assessments with leveled content from premier daily news sources and nonfiction publishers to build literacy skills. News from The Washington Post, Scientific American, and The Guardian at five reading levels for grades 2-12.</t>
  </si>
  <si>
    <t>Provided in partnership with the National Science Teachers Association. A great reference for teachers, parents, and students to easily read and understand the science standards. Quickly find standards by various topic arrangements or keyword search.</t>
  </si>
  <si>
    <t>Create infographics (web-based) to share. Includes a large library of templates and objects with drag and drop capability.</t>
  </si>
  <si>
    <t>Scientific-quality graphing; line graphs, bar charts, heatmaps, histograms, box plots and more. Can upload Excel data. Web-based for multi-device use.</t>
  </si>
  <si>
    <t>Designed to pair with PocketLab sensor (fee - need to order on website) to measure data like acceleration, force, angular velocity, magnetic field, pressure, altitude, and temperature. You can easily analyze your data, create graphs, and integrate your data with other software. PocketLab has the same features as lab equipment that costs thousands of dollars but is low cost and intuitive to use. PocketLab ScratchX Entension available on Chrome store. Lesson plans: http://support.thepocketlab.com/collection/curriculum</t>
  </si>
  <si>
    <t>Precisely know the lengths of objects all around you, such as pens, tables, pictures, windows, and more.</t>
  </si>
  <si>
    <t>Learn about science from scientists! A must for the science student, science educator, or casual learner. Material covers topics like Biology, Chemistry, Earth Science, Math, Physics, and more. Available in both English and Spanish.</t>
  </si>
  <si>
    <t>This app is a vast compilation of scientific and mathematical information from Vision Learning. Glossary contains definitions for several hundred scientific terms and mini-biographies of dozens of key scientific figures.</t>
  </si>
  <si>
    <t>Easy access to compelling science and engineering images and video from around the globe. Content is either produced by NSF (U.S. National Science Foundation) or gathered from scientists, colleges, and universities.</t>
  </si>
  <si>
    <t>Digital mobile guide to the Smithsonian. Find out what’s on where, discover highlights, search collections, access tours, podcasts and other apps.</t>
  </si>
  <si>
    <t>Common user experience across all platforms. Data collection, visualization, and analysis application for STEM learning with over 80 sensors from PASCO (fee to buy sensors) to measure almost anything in the world around you in life, earth and physical sciences, plus out in the field exploring the environment. Convenient annotation, snapshot and electronic journaling are among the features supporting peer dialogue, classroom presentations, and assessment.</t>
  </si>
  <si>
    <t>Florida Polytechnic University’s Website and app provides a centralized source of articles, videos, and interactive content dedicated to guiding high school students to STEM-focused careers. App gives individualized college preparation and application process assistance.</t>
  </si>
  <si>
    <t>Tool for science students to collect, graph and analyze data from Vernier sensors and LabQuest® interfaces. Connection to sensor required for best results (fee). Can sync data with Google Drive and export to Plotly™ graphing service for further analysis. </t>
  </si>
  <si>
    <t>Offers more than 80 videos featuring science experiments, book reviews, and tool recommendations. Produced by ScienceHouse with topics aligned with curricula.</t>
  </si>
  <si>
    <t>Powered by the world's largest network of professional weather stations, providing the fastest weather alerts, real-time weather conditions, accurate hourly forecasts &amp; 10-day forecasts, 18 weather maps, including Doppler radar, satellite, lightning alerts, precipitation, local temperature, local pressure, local radar, wind chill, heat index, humid, wind, pollen, UV and much more!</t>
  </si>
  <si>
    <t>Evaluation version lets you paint pictures and add text options and clip art to develop online storybooks and Flash animations. Website includes teacher resources with lesson plans. Full version has fee and lets students save projects in the cloud, record voice, take pictures, import files, share projects, and export ePubs.</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</si>
</sst>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Calibri"/>
    </font>
    <font>
      <b/>
      <sz val="10.0"/>
      <color rgb="FF000000"/>
      <name val="Arial"/>
    </font>
    <font>
      <b/>
      <sz val="10.0"/>
      <name val="Arial"/>
    </font>
    <font/>
    <font>
      <u/>
      <sz val="10.0"/>
      <color rgb="FF000000"/>
      <name val="Arial"/>
    </font>
    <font>
      <sz val="10.0"/>
      <name val="Arial"/>
    </font>
    <font>
      <u/>
      <sz val="10.0"/>
      <color rgb="FF000000"/>
      <name val="Arial"/>
    </font>
    <font>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s>
  <fills count="3">
    <fill>
      <patternFill patternType="none"/>
    </fill>
    <fill>
      <patternFill patternType="lightGray"/>
    </fill>
    <fill>
      <patternFill patternType="solid">
        <fgColor rgb="FFFFFFFF"/>
        <bgColor rgb="FFFFFFFF"/>
      </patternFill>
    </fill>
  </fills>
  <borders count="6">
    <border>
      <left/>
      <right/>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6">
    <xf borderId="0" fillId="0" fontId="0" numFmtId="0" xfId="0" applyAlignment="1" applyFont="1">
      <alignment/>
    </xf>
    <xf borderId="1" fillId="2" fontId="1" numFmtId="0" xfId="0" applyAlignment="1" applyBorder="1" applyFill="1" applyFont="1">
      <alignment horizontal="center" wrapText="1"/>
    </xf>
    <xf borderId="2" fillId="2" fontId="2" numFmtId="0" xfId="0" applyAlignment="1" applyBorder="1" applyFont="1">
      <alignment horizontal="center" wrapText="1"/>
    </xf>
    <xf borderId="3" fillId="0" fontId="3" numFmtId="0" xfId="0" applyBorder="1" applyFont="1"/>
    <xf borderId="1" fillId="2" fontId="1" numFmtId="0" xfId="0" applyAlignment="1" applyBorder="1" applyFont="1">
      <alignment horizontal="center" wrapText="1"/>
    </xf>
    <xf borderId="4" fillId="0" fontId="3" numFmtId="0" xfId="0" applyBorder="1" applyFont="1"/>
    <xf borderId="5" fillId="2" fontId="2" numFmtId="0" xfId="0" applyAlignment="1" applyBorder="1" applyFont="1">
      <alignment horizontal="center" wrapText="1"/>
    </xf>
    <xf borderId="5" fillId="2" fontId="1" numFmtId="0" xfId="0" applyAlignment="1" applyBorder="1" applyFont="1">
      <alignment horizontal="center" wrapText="1"/>
    </xf>
    <xf borderId="5" fillId="2" fontId="4" numFmtId="0" xfId="0" applyAlignment="1" applyBorder="1" applyFont="1">
      <alignment wrapText="1"/>
    </xf>
    <xf borderId="5" fillId="2" fontId="5" numFmtId="0" xfId="0" applyAlignment="1" applyBorder="1" applyFont="1">
      <alignment wrapText="1"/>
    </xf>
    <xf borderId="5" fillId="2" fontId="6" numFmtId="0" xfId="0" applyAlignment="1" applyBorder="1" applyFont="1">
      <alignment wrapText="1"/>
    </xf>
    <xf borderId="5" fillId="2" fontId="7" numFmtId="0" xfId="0" applyAlignment="1" applyBorder="1" applyFont="1">
      <alignment horizontal="left" wrapText="1"/>
    </xf>
    <xf borderId="5" fillId="2" fontId="8" numFmtId="0" xfId="0" applyAlignment="1" applyBorder="1" applyFont="1">
      <alignment wrapText="1"/>
    </xf>
    <xf borderId="5" fillId="2" fontId="7" numFmtId="0" xfId="0" applyAlignment="1" applyBorder="1" applyFont="1">
      <alignment wrapText="1"/>
    </xf>
    <xf borderId="5" fillId="2" fontId="7" numFmtId="0" xfId="0" applyAlignment="1" applyBorder="1" applyFont="1">
      <alignment horizontal="left" wrapText="1"/>
    </xf>
    <xf borderId="5" fillId="2" fontId="9" numFmtId="0" xfId="0" applyAlignment="1" applyBorder="1" applyFont="1">
      <alignment horizontal="left" wrapText="1"/>
    </xf>
    <xf borderId="5" fillId="2" fontId="10" numFmtId="0" xfId="0" applyAlignment="1" applyBorder="1" applyFont="1">
      <alignment wrapText="1"/>
    </xf>
    <xf borderId="5" fillId="2" fontId="11" numFmtId="0" xfId="0" applyAlignment="1" applyBorder="1" applyFont="1">
      <alignment horizontal="left" wrapText="1"/>
    </xf>
    <xf borderId="5" fillId="2" fontId="7" numFmtId="0" xfId="0" applyAlignment="1" applyBorder="1" applyFont="1">
      <alignment wrapText="1"/>
    </xf>
    <xf borderId="5" fillId="0" fontId="12" numFmtId="0" xfId="0" applyAlignment="1" applyBorder="1" applyFont="1">
      <alignment wrapText="1"/>
    </xf>
    <xf borderId="5" fillId="2" fontId="13" numFmtId="0" xfId="0" applyAlignment="1" applyBorder="1" applyFont="1">
      <alignment wrapText="1"/>
    </xf>
    <xf borderId="5" fillId="2" fontId="7" numFmtId="0" xfId="0" applyAlignment="1" applyBorder="1" applyFont="1">
      <alignment horizontal="left" wrapText="1"/>
    </xf>
    <xf borderId="0" fillId="0" fontId="14" numFmtId="0" xfId="0" applyAlignment="1" applyFont="1">
      <alignment wrapText="1"/>
    </xf>
    <xf borderId="5" fillId="2" fontId="7" numFmtId="0" xfId="0" applyAlignment="1" applyBorder="1" applyFont="1">
      <alignment wrapText="1"/>
    </xf>
    <xf borderId="5" fillId="2" fontId="15" numFmtId="0" xfId="0" applyAlignment="1" applyBorder="1" applyFont="1">
      <alignment wrapText="1"/>
    </xf>
    <xf borderId="5" fillId="2" fontId="7"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www.nap.edu/openbook.php?record_id=13165&amp;page=143" TargetMode="External"/><Relationship Id="rId42" Type="http://schemas.openxmlformats.org/officeDocument/2006/relationships/hyperlink" Target="http://www.nap.edu/openbook.php?record_id=13165&amp;page=143" TargetMode="External"/><Relationship Id="rId41" Type="http://schemas.openxmlformats.org/officeDocument/2006/relationships/hyperlink" Target="http://www.nap.edu/openbook.php?record_id=13165&amp;page=143" TargetMode="External"/><Relationship Id="rId44" Type="http://schemas.openxmlformats.org/officeDocument/2006/relationships/hyperlink" Target="http://naturalhistory.si.edu/exhibits/bone-hall/" TargetMode="External"/><Relationship Id="rId43" Type="http://schemas.openxmlformats.org/officeDocument/2006/relationships/hyperlink" Target="http://www.nap.edu/openbook.php?record_id=13165&amp;page=143" TargetMode="External"/><Relationship Id="rId46" Type="http://schemas.openxmlformats.org/officeDocument/2006/relationships/hyperlink" Target="http://www.nap.edu/openbook.php?record_id=13165&amp;page=147" TargetMode="External"/><Relationship Id="rId45" Type="http://schemas.openxmlformats.org/officeDocument/2006/relationships/hyperlink" Target="http://www.nap.edu/openbook.php?record_id=13165&amp;page=143" TargetMode="External"/><Relationship Id="rId1" Type="http://schemas.openxmlformats.org/officeDocument/2006/relationships/hyperlink" Target="http://www.nap.edu/openbook.php?record_id=13165&amp;page=173" TargetMode="External"/><Relationship Id="rId2" Type="http://schemas.openxmlformats.org/officeDocument/2006/relationships/hyperlink" Target="http://www.nap.edu/openbook.php?record_id=13165&amp;page=173" TargetMode="External"/><Relationship Id="rId3" Type="http://schemas.openxmlformats.org/officeDocument/2006/relationships/hyperlink" Target="http://www.nap.edu/openbook.php?record_id=13165&amp;page=173" TargetMode="External"/><Relationship Id="rId4" Type="http://schemas.openxmlformats.org/officeDocument/2006/relationships/hyperlink" Target="http://www.nap.edu/openbook.php?record_id=13165&amp;page=173" TargetMode="External"/><Relationship Id="rId9" Type="http://schemas.openxmlformats.org/officeDocument/2006/relationships/hyperlink" Target="http://www.nap.edu/openbook.php?record_id=13165&amp;page=175" TargetMode="External"/><Relationship Id="rId48" Type="http://schemas.openxmlformats.org/officeDocument/2006/relationships/hyperlink" Target="http://www.nap.edu/openbook.php?record_id=13165&amp;page=154" TargetMode="External"/><Relationship Id="rId47" Type="http://schemas.openxmlformats.org/officeDocument/2006/relationships/hyperlink" Target="http://www.nap.edu/openbook.php?record_id=13165&amp;page=154" TargetMode="External"/><Relationship Id="rId49" Type="http://schemas.openxmlformats.org/officeDocument/2006/relationships/hyperlink" Target="http://www.nap.edu/openbook.php?record_id=13165&amp;page=166" TargetMode="External"/><Relationship Id="rId5" Type="http://schemas.openxmlformats.org/officeDocument/2006/relationships/hyperlink" Target="http://www.nap.edu/openbook.php?record_id=13165&amp;page=173" TargetMode="External"/><Relationship Id="rId6" Type="http://schemas.openxmlformats.org/officeDocument/2006/relationships/hyperlink" Target="http://www.nap.edu/openbook.php?record_id=13165&amp;page=173" TargetMode="External"/><Relationship Id="rId7" Type="http://schemas.openxmlformats.org/officeDocument/2006/relationships/hyperlink" Target="http://www.nap.edu/openbook.php?record_id=13165&amp;page=175" TargetMode="External"/><Relationship Id="rId8" Type="http://schemas.openxmlformats.org/officeDocument/2006/relationships/hyperlink" Target="http://www.nap.edu/openbook.php?record_id=13165&amp;page=175" TargetMode="External"/><Relationship Id="rId73" Type="http://schemas.openxmlformats.org/officeDocument/2006/relationships/hyperlink" Target="http://www.nap.edu/openbook.php?record_id=13165&amp;page=131" TargetMode="External"/><Relationship Id="rId72" Type="http://schemas.openxmlformats.org/officeDocument/2006/relationships/hyperlink" Target="http://www.nap.edu/openbook.php?record_id=13165&amp;page=116" TargetMode="External"/><Relationship Id="rId31" Type="http://schemas.openxmlformats.org/officeDocument/2006/relationships/hyperlink" Target="http://www.nap.edu/openbook.php?record_id=13165&amp;page=206" TargetMode="External"/><Relationship Id="rId75" Type="http://schemas.openxmlformats.org/officeDocument/2006/relationships/hyperlink" Target="http://www.nap.edu/openbook.php?record_id=13165&amp;page=133" TargetMode="External"/><Relationship Id="rId30" Type="http://schemas.openxmlformats.org/officeDocument/2006/relationships/hyperlink" Target="http://appinventor.mit.edu/explore/" TargetMode="External"/><Relationship Id="rId74" Type="http://schemas.openxmlformats.org/officeDocument/2006/relationships/hyperlink" Target="http://www.nap.edu/openbook.php?record_id=13165&amp;page=131" TargetMode="External"/><Relationship Id="rId33" Type="http://schemas.openxmlformats.org/officeDocument/2006/relationships/hyperlink" Target="http://www.nap.edu/openbook.php?record_id=13165&amp;page=206" TargetMode="External"/><Relationship Id="rId77" Type="http://schemas.openxmlformats.org/officeDocument/2006/relationships/hyperlink" Target="http://einsteinworld.com/einstein-world/?_ga=1.150254709.233835097.1467990274" TargetMode="External"/><Relationship Id="rId32" Type="http://schemas.openxmlformats.org/officeDocument/2006/relationships/hyperlink" Target="http://spectrum.ieee.org/automaton/robotics/robotics-software/robots-app-is-free-during-national-robotics-week" TargetMode="External"/><Relationship Id="rId76" Type="http://schemas.openxmlformats.org/officeDocument/2006/relationships/hyperlink" Target="http://www.nisenet.org/catalog/media/diy_nano" TargetMode="External"/><Relationship Id="rId35" Type="http://schemas.openxmlformats.org/officeDocument/2006/relationships/hyperlink" Target="http://www.nap.edu/openbook.php?record_id=13165&amp;page=206" TargetMode="External"/><Relationship Id="rId34" Type="http://schemas.openxmlformats.org/officeDocument/2006/relationships/hyperlink" Target="http://www.nap.edu/openbook.php?record_id=13165&amp;page=206" TargetMode="External"/><Relationship Id="rId78" Type="http://schemas.openxmlformats.org/officeDocument/2006/relationships/drawing" Target="../drawings/drawing1.xml"/><Relationship Id="rId71" Type="http://schemas.openxmlformats.org/officeDocument/2006/relationships/hyperlink" Target="http://www.nap.edu/openbook.php?record_id=13165&amp;page=116" TargetMode="External"/><Relationship Id="rId70" Type="http://schemas.openxmlformats.org/officeDocument/2006/relationships/hyperlink" Target="http://www.nap.edu/openbook.php?record_id=13165&amp;page=114" TargetMode="External"/><Relationship Id="rId37" Type="http://schemas.openxmlformats.org/officeDocument/2006/relationships/hyperlink" Target="http://daqri.com/project/anatomy-4d/" TargetMode="External"/><Relationship Id="rId36" Type="http://schemas.openxmlformats.org/officeDocument/2006/relationships/hyperlink" Target="http://www.nap.edu/openbook.php?record_id=13165&amp;page=143" TargetMode="External"/><Relationship Id="rId39" Type="http://schemas.openxmlformats.org/officeDocument/2006/relationships/hyperlink" Target="http://www.nap.edu/openbook.php?record_id=13165&amp;page=143" TargetMode="External"/><Relationship Id="rId38" Type="http://schemas.openxmlformats.org/officeDocument/2006/relationships/hyperlink" Target="http://www.nap.edu/openbook.php?record_id=13165&amp;page=143" TargetMode="External"/><Relationship Id="rId62" Type="http://schemas.openxmlformats.org/officeDocument/2006/relationships/hyperlink" Target="http://www.nap.edu/openbook.php?record_id=13165&amp;page=106" TargetMode="External"/><Relationship Id="rId61" Type="http://schemas.openxmlformats.org/officeDocument/2006/relationships/hyperlink" Target="http://www.nap.edu/openbook.php?record_id=13165&amp;page=163" TargetMode="External"/><Relationship Id="rId20" Type="http://schemas.openxmlformats.org/officeDocument/2006/relationships/hyperlink" Target="http://www.nap.edu/openbook.php?record_id=13165&amp;page=175" TargetMode="External"/><Relationship Id="rId64" Type="http://schemas.openxmlformats.org/officeDocument/2006/relationships/hyperlink" Target="http://sciencenetlinks.com/tools/molecules-app/" TargetMode="External"/><Relationship Id="rId63" Type="http://schemas.openxmlformats.org/officeDocument/2006/relationships/hyperlink" Target="http://www.nap.edu/openbook.php?record_id=13165&amp;page=106" TargetMode="External"/><Relationship Id="rId22" Type="http://schemas.openxmlformats.org/officeDocument/2006/relationships/hyperlink" Target="http://www.nap.edu/openbook.php?record_id=13165&amp;page=177" TargetMode="External"/><Relationship Id="rId66" Type="http://schemas.openxmlformats.org/officeDocument/2006/relationships/hyperlink" Target="http://www.nap.edu/openbook.php?record_id=13165&amp;page=106" TargetMode="External"/><Relationship Id="rId21" Type="http://schemas.openxmlformats.org/officeDocument/2006/relationships/hyperlink" Target="http://www.nap.edu/openbook.php?record_id=13165&amp;page=175" TargetMode="External"/><Relationship Id="rId65" Type="http://schemas.openxmlformats.org/officeDocument/2006/relationships/hyperlink" Target="http://www.nap.edu/openbook.php?record_id=13165&amp;page=106" TargetMode="External"/><Relationship Id="rId24" Type="http://schemas.openxmlformats.org/officeDocument/2006/relationships/hyperlink" Target="http://www.nap.edu/openbook.php?record_id=13165&amp;page=184" TargetMode="External"/><Relationship Id="rId68" Type="http://schemas.openxmlformats.org/officeDocument/2006/relationships/hyperlink" Target="http://www.nap.edu/openbook.php?record_id=13165&amp;page=109" TargetMode="External"/><Relationship Id="rId23" Type="http://schemas.openxmlformats.org/officeDocument/2006/relationships/hyperlink" Target="http://www.lawrencehallofscience.org/do_science_now/diy_lake_science" TargetMode="External"/><Relationship Id="rId67" Type="http://schemas.openxmlformats.org/officeDocument/2006/relationships/hyperlink" Target="http://www.nap.edu/openbook.php?record_id=13165&amp;page=106" TargetMode="External"/><Relationship Id="rId60" Type="http://schemas.openxmlformats.org/officeDocument/2006/relationships/hyperlink" Target="http://www.nap.edu/openbook.php?record_id=13165&amp;page=162" TargetMode="External"/><Relationship Id="rId26" Type="http://schemas.openxmlformats.org/officeDocument/2006/relationships/hyperlink" Target="http://www.nap.edu/openbook.php?record_id=13165&amp;page=196" TargetMode="External"/><Relationship Id="rId25" Type="http://schemas.openxmlformats.org/officeDocument/2006/relationships/hyperlink" Target="http://www.nap.edu/openbook.php?record_id=13165&amp;page=194" TargetMode="External"/><Relationship Id="rId69" Type="http://schemas.openxmlformats.org/officeDocument/2006/relationships/hyperlink" Target="http://www.nap.edu/openbook.php?record_id=13165&amp;page=114" TargetMode="External"/><Relationship Id="rId28" Type="http://schemas.openxmlformats.org/officeDocument/2006/relationships/hyperlink" Target="http://www.nap.edu/openbook.php?record_id=13165&amp;page=206" TargetMode="External"/><Relationship Id="rId27" Type="http://schemas.openxmlformats.org/officeDocument/2006/relationships/hyperlink" Target="http://www.nap.edu/openbook.php?record_id=13165&amp;page=206" TargetMode="External"/><Relationship Id="rId29" Type="http://schemas.openxmlformats.org/officeDocument/2006/relationships/hyperlink" Target="http://www.nap.edu/openbook.php?record_id=13165&amp;page=206" TargetMode="External"/><Relationship Id="rId51" Type="http://schemas.openxmlformats.org/officeDocument/2006/relationships/hyperlink" Target="http://www.nap.edu/openbook.php?record_id=13165&amp;page=166" TargetMode="External"/><Relationship Id="rId50" Type="http://schemas.openxmlformats.org/officeDocument/2006/relationships/hyperlink" Target="http://www.nap.edu/openbook.php?record_id=13165&amp;page=166" TargetMode="External"/><Relationship Id="rId53" Type="http://schemas.openxmlformats.org/officeDocument/2006/relationships/hyperlink" Target="http://www.nap.edu/openbook.php?record_id=13165&amp;page=166" TargetMode="External"/><Relationship Id="rId52" Type="http://schemas.openxmlformats.org/officeDocument/2006/relationships/hyperlink" Target="http://www.nap.edu/openbook.php?record_id=13165&amp;page=166" TargetMode="External"/><Relationship Id="rId11" Type="http://schemas.openxmlformats.org/officeDocument/2006/relationships/hyperlink" Target="http://www.nap.edu/openbook.php?record_id=13165&amp;page=175" TargetMode="External"/><Relationship Id="rId55" Type="http://schemas.openxmlformats.org/officeDocument/2006/relationships/hyperlink" Target="http://www.nap.edu/openbook.php?record_id=13165&amp;page=166" TargetMode="External"/><Relationship Id="rId10" Type="http://schemas.openxmlformats.org/officeDocument/2006/relationships/hyperlink" Target="http://www.nap.edu/openbook.php?record_id=13165&amp;page=175" TargetMode="External"/><Relationship Id="rId54" Type="http://schemas.openxmlformats.org/officeDocument/2006/relationships/hyperlink" Target="http://www.nap.edu/openbook.php?record_id=13165&amp;page=166" TargetMode="External"/><Relationship Id="rId13" Type="http://schemas.openxmlformats.org/officeDocument/2006/relationships/hyperlink" Target="http://www.nap.edu/openbook.php?record_id=13165&amp;page=175" TargetMode="External"/><Relationship Id="rId57" Type="http://schemas.openxmlformats.org/officeDocument/2006/relationships/hyperlink" Target="http://www.nap.edu/openbook.php?record_id=13165&amp;page=158" TargetMode="External"/><Relationship Id="rId12" Type="http://schemas.openxmlformats.org/officeDocument/2006/relationships/hyperlink" Target="http://sciencenetlinks.com/tools/nasa-visualization-explorer-app/" TargetMode="External"/><Relationship Id="rId56" Type="http://schemas.openxmlformats.org/officeDocument/2006/relationships/hyperlink" Target="http://www.nap.edu/openbook.php?record_id=13165&amp;page=158" TargetMode="External"/><Relationship Id="rId15" Type="http://schemas.openxmlformats.org/officeDocument/2006/relationships/hyperlink" Target="http://www.nap.edu/openbook.php?record_id=13165&amp;page=175" TargetMode="External"/><Relationship Id="rId59" Type="http://schemas.openxmlformats.org/officeDocument/2006/relationships/hyperlink" Target="http://www.nap.edu/openbook.php?record_id=13165&amp;page=162" TargetMode="External"/><Relationship Id="rId14" Type="http://schemas.openxmlformats.org/officeDocument/2006/relationships/hyperlink" Target="http://sciencenetlinks.com/tools/planets-app/" TargetMode="External"/><Relationship Id="rId58" Type="http://schemas.openxmlformats.org/officeDocument/2006/relationships/hyperlink" Target="http://www.nap.edu/openbook.php?record_id=13165&amp;page=160" TargetMode="External"/><Relationship Id="rId17" Type="http://schemas.openxmlformats.org/officeDocument/2006/relationships/hyperlink" Target="http://www.nap.edu/openbook.php?record_id=13165&amp;page=175" TargetMode="External"/><Relationship Id="rId16" Type="http://schemas.openxmlformats.org/officeDocument/2006/relationships/hyperlink" Target="http://www.nap.edu/openbook.php?record_id=13165&amp;page=175" TargetMode="External"/><Relationship Id="rId19" Type="http://schemas.openxmlformats.org/officeDocument/2006/relationships/hyperlink" Target="http://www.nap.edu/openbook.php?record_id=13165&amp;page=175" TargetMode="External"/><Relationship Id="rId18" Type="http://schemas.openxmlformats.org/officeDocument/2006/relationships/hyperlink" Target="http://blogs.esa.int/communication/2015/06/22/space-girls-space-women/"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5.63"/>
    <col customWidth="1" min="2" max="2" width="29.25"/>
    <col customWidth="1" min="3" max="3" width="29.5"/>
    <col customWidth="1" min="4" max="4" width="69.25"/>
  </cols>
  <sheetData>
    <row r="1">
      <c r="A1" s="1" t="s">
        <v>0</v>
      </c>
      <c r="B1" s="2" t="s">
        <v>1</v>
      </c>
      <c r="C1" s="3"/>
      <c r="D1" s="4" t="s">
        <v>2</v>
      </c>
    </row>
    <row r="2">
      <c r="A2" s="5"/>
      <c r="B2" s="6" t="s">
        <v>3</v>
      </c>
      <c r="C2" s="7" t="s">
        <v>4</v>
      </c>
      <c r="D2" s="5"/>
    </row>
    <row r="3">
      <c r="A3" s="8" t="str">
        <f>HYPERLINK("http://stars.chromeexperiments.com/","100,000 Stars ")</f>
        <v>100,000 Stars </v>
      </c>
      <c r="B3" s="9" t="s">
        <v>5</v>
      </c>
      <c r="C3" s="10" t="s">
        <v>6</v>
      </c>
      <c r="D3" s="11" t="s">
        <v>7</v>
      </c>
    </row>
    <row r="4">
      <c r="A4" s="12" t="str">
        <f>HYPERLINK("http://project-metis.com/SolarSystem/","3D Solar System Web")</f>
        <v>3D Solar System Web</v>
      </c>
      <c r="B4" s="9" t="s">
        <v>5</v>
      </c>
      <c r="C4" s="10" t="s">
        <v>6</v>
      </c>
      <c r="D4" s="13" t="s">
        <v>8</v>
      </c>
    </row>
    <row r="5">
      <c r="A5" s="12" t="str">
        <f>HYPERLINK("https://www.google.com/sky/","Google Sky Map")</f>
        <v>Google Sky Map</v>
      </c>
      <c r="B5" s="9" t="s">
        <v>5</v>
      </c>
      <c r="C5" s="10" t="s">
        <v>6</v>
      </c>
      <c r="D5" s="14" t="s">
        <v>9</v>
      </c>
    </row>
    <row r="6">
      <c r="A6" s="15" t="str">
        <f>HYPERLINK("http://www.gosoftworks.com/GoSkyWatch/GoSkyWatch.html","GoSkyWatch Planetarium App")</f>
        <v>GoSkyWatch Planetarium App</v>
      </c>
      <c r="B6" s="9" t="s">
        <v>5</v>
      </c>
      <c r="C6" s="10" t="s">
        <v>6</v>
      </c>
      <c r="D6" s="11" t="s">
        <v>10</v>
      </c>
    </row>
    <row r="7">
      <c r="A7" s="8" t="str">
        <f>HYPERLINK("https://neave.com/planetarium/","Planetarium ")</f>
        <v>Planetarium </v>
      </c>
      <c r="B7" s="9" t="s">
        <v>5</v>
      </c>
      <c r="C7" s="10" t="s">
        <v>6</v>
      </c>
      <c r="D7" s="11" t="s">
        <v>11</v>
      </c>
    </row>
    <row r="8">
      <c r="A8" s="15" t="str">
        <f>HYPERLINK("https://play.google.com/store/apps/details?id=com.t11.skyviewfree&amp;hl=en","SkyView")</f>
        <v>SkyView</v>
      </c>
      <c r="B8" s="9" t="s">
        <v>5</v>
      </c>
      <c r="C8" s="10" t="s">
        <v>6</v>
      </c>
      <c r="D8" s="14" t="s">
        <v>12</v>
      </c>
    </row>
    <row r="9">
      <c r="A9" s="16" t="str">
        <f>HYPERLINK("http://www.lawrencehallofscience.org/do_science_now/science_apps_and_activities/diy_sun_science","DIY Sun Science")</f>
        <v>DIY Sun Science</v>
      </c>
      <c r="B9" s="9" t="s">
        <v>5</v>
      </c>
      <c r="C9" s="10" t="s">
        <v>13</v>
      </c>
      <c r="D9" s="13" t="s">
        <v>14</v>
      </c>
    </row>
    <row r="10">
      <c r="A10" s="8" t="str">
        <f>HYPERLINK("http://mars3dmap.com/","Mars Map ")</f>
        <v>Mars Map </v>
      </c>
      <c r="B10" s="9" t="s">
        <v>5</v>
      </c>
      <c r="C10" s="10" t="s">
        <v>13</v>
      </c>
      <c r="D10" s="11" t="s">
        <v>15</v>
      </c>
    </row>
    <row r="11">
      <c r="A11" s="16" t="str">
        <f>HYPERLINK("http://mars.nasa.gov/gamee-rover/","Mars Rover")</f>
        <v>Mars Rover</v>
      </c>
      <c r="B11" s="9" t="s">
        <v>5</v>
      </c>
      <c r="C11" s="10" t="s">
        <v>13</v>
      </c>
      <c r="D11" s="11" t="s">
        <v>16</v>
      </c>
    </row>
    <row r="12">
      <c r="A12" s="15" t="str">
        <f>HYPERLINK("https://www.nasa.gov/nasaapp","NASA")</f>
        <v>NASA</v>
      </c>
      <c r="B12" s="9" t="s">
        <v>5</v>
      </c>
      <c r="C12" s="10" t="s">
        <v>13</v>
      </c>
      <c r="D12" s="11" t="s">
        <v>17</v>
      </c>
    </row>
    <row r="13">
      <c r="A13" s="8" t="str">
        <f>HYPERLINK("http://mars.jpl.nasa.gov/mobile/info/","NASA Be A Martian")</f>
        <v>NASA Be A Martian</v>
      </c>
      <c r="B13" s="9" t="s">
        <v>5</v>
      </c>
      <c r="C13" s="10" t="s">
        <v>13</v>
      </c>
      <c r="D13" s="11" t="s">
        <v>18</v>
      </c>
    </row>
    <row r="14">
      <c r="A14" s="17" t="s">
        <v>19</v>
      </c>
      <c r="B14" s="9" t="s">
        <v>5</v>
      </c>
      <c r="C14" s="10" t="s">
        <v>13</v>
      </c>
      <c r="D14" s="11" t="s">
        <v>20</v>
      </c>
    </row>
    <row r="15">
      <c r="A15" s="17" t="s">
        <v>21</v>
      </c>
      <c r="B15" s="9" t="s">
        <v>5</v>
      </c>
      <c r="C15" s="10" t="s">
        <v>13</v>
      </c>
      <c r="D15" s="11" t="s">
        <v>22</v>
      </c>
    </row>
    <row r="16">
      <c r="A16" s="15" t="str">
        <f>HYPERLINK("https://itunes.apple.com/us/app/solar-system-3d/id681687550?mt=8","Solar System 3D")</f>
        <v>Solar System 3D</v>
      </c>
      <c r="B16" s="9" t="s">
        <v>5</v>
      </c>
      <c r="C16" s="10" t="s">
        <v>13</v>
      </c>
      <c r="D16" s="11" t="s">
        <v>23</v>
      </c>
    </row>
    <row r="17">
      <c r="A17" s="15" t="str">
        <f>HYPERLINK("https://play.google.com/store/apps/details?id=com.burlock.solarexplorerlite&amp;hl=en","Solar System Explorer 3D")</f>
        <v>Solar System Explorer 3D</v>
      </c>
      <c r="B17" s="9" t="s">
        <v>5</v>
      </c>
      <c r="C17" s="10" t="s">
        <v>13</v>
      </c>
      <c r="D17" s="11" t="s">
        <v>24</v>
      </c>
    </row>
    <row r="18">
      <c r="A18" s="17" t="s">
        <v>25</v>
      </c>
      <c r="B18" s="9" t="s">
        <v>5</v>
      </c>
      <c r="C18" s="10" t="s">
        <v>13</v>
      </c>
      <c r="D18" s="11" t="s">
        <v>26</v>
      </c>
    </row>
    <row r="19">
      <c r="A19" s="16" t="str">
        <f>HYPERLINK("http://www.jpl.nasa.gov/apps/","Space Place Prime")</f>
        <v>Space Place Prime</v>
      </c>
      <c r="B19" s="9" t="s">
        <v>5</v>
      </c>
      <c r="C19" s="10" t="s">
        <v>13</v>
      </c>
      <c r="D19" s="13" t="s">
        <v>27</v>
      </c>
    </row>
    <row r="20">
      <c r="A20" s="15" t="str">
        <f>HYPERLINK("http://mars.jpl.nasa.gov/mobile/info/","Spacecraft 3D")</f>
        <v>Spacecraft 3D</v>
      </c>
      <c r="B20" s="9" t="s">
        <v>5</v>
      </c>
      <c r="C20" s="10" t="s">
        <v>13</v>
      </c>
      <c r="D20" s="11" t="s">
        <v>28</v>
      </c>
    </row>
    <row r="21">
      <c r="A21" s="16" t="str">
        <f>HYPERLINK("http://www.hhmi.org/biointeractive/earthviewer","EarthViewer")</f>
        <v>EarthViewer</v>
      </c>
      <c r="B21" s="9" t="s">
        <v>5</v>
      </c>
      <c r="C21" s="10" t="s">
        <v>29</v>
      </c>
      <c r="D21" s="13" t="s">
        <v>30</v>
      </c>
    </row>
    <row r="22">
      <c r="A22" s="17" t="s">
        <v>31</v>
      </c>
      <c r="B22" s="9" t="s">
        <v>32</v>
      </c>
      <c r="C22" s="10" t="s">
        <v>33</v>
      </c>
      <c r="D22" s="11" t="s">
        <v>34</v>
      </c>
    </row>
    <row r="23">
      <c r="A23" s="16" t="str">
        <f>HYPERLINK("http://www.journey2050.com/","Journey 2050")</f>
        <v>Journey 2050</v>
      </c>
      <c r="B23" s="9" t="s">
        <v>35</v>
      </c>
      <c r="C23" s="10" t="s">
        <v>36</v>
      </c>
      <c r="D23" s="13" t="s">
        <v>37</v>
      </c>
    </row>
    <row r="24">
      <c r="A24" s="16" t="str">
        <f>HYPERLINK("https://itunes.apple.com/us/app/earth-now/id494633346?mt=8","Earth-Now")</f>
        <v>Earth-Now</v>
      </c>
      <c r="B24" s="9" t="s">
        <v>35</v>
      </c>
      <c r="C24" s="10" t="s">
        <v>38</v>
      </c>
      <c r="D24" s="11" t="s">
        <v>39</v>
      </c>
    </row>
    <row r="25">
      <c r="A25" s="15" t="str">
        <f>HYPERLINK("http://codingwithchrome.foo/","Coding with Chrome")</f>
        <v>Coding with Chrome</v>
      </c>
      <c r="B25" s="13" t="s">
        <v>40</v>
      </c>
      <c r="C25" s="10" t="s">
        <v>41</v>
      </c>
      <c r="D25" s="13" t="s">
        <v>42</v>
      </c>
    </row>
    <row r="26">
      <c r="A26" s="12" t="str">
        <f>HYPERLINK("http://www.publishyourdesign.com/","Design Something")</f>
        <v>Design Something</v>
      </c>
      <c r="B26" s="13" t="s">
        <v>40</v>
      </c>
      <c r="C26" s="10" t="s">
        <v>41</v>
      </c>
      <c r="D26" s="13" t="s">
        <v>43</v>
      </c>
    </row>
    <row r="27">
      <c r="A27" s="12" t="str">
        <f>HYPERLINK("http://floorplanner.com/","Floor Planner")</f>
        <v>Floor Planner</v>
      </c>
      <c r="B27" s="13" t="s">
        <v>40</v>
      </c>
      <c r="C27" s="10" t="s">
        <v>41</v>
      </c>
      <c r="D27" s="13" t="s">
        <v>44</v>
      </c>
    </row>
    <row r="28">
      <c r="A28" s="10" t="s">
        <v>45</v>
      </c>
      <c r="B28" s="13" t="s">
        <v>40</v>
      </c>
      <c r="C28" s="10" t="s">
        <v>41</v>
      </c>
      <c r="D28" s="18" t="s">
        <v>46</v>
      </c>
    </row>
    <row r="29">
      <c r="A29" s="10" t="s">
        <v>47</v>
      </c>
      <c r="B29" s="13" t="s">
        <v>40</v>
      </c>
      <c r="C29" s="10" t="s">
        <v>41</v>
      </c>
      <c r="D29" s="18" t="s">
        <v>48</v>
      </c>
    </row>
    <row r="30">
      <c r="A30" s="16" t="str">
        <f>HYPERLINK("https://www.tinkercad.com/","Tinkercad")</f>
        <v>Tinkercad</v>
      </c>
      <c r="B30" s="13" t="s">
        <v>40</v>
      </c>
      <c r="C30" s="10" t="s">
        <v>41</v>
      </c>
      <c r="D30" s="13" t="s">
        <v>49</v>
      </c>
    </row>
    <row r="31">
      <c r="A31" s="12" t="str">
        <f>HYPERLINK("https://usecubes.com/","usecubes")</f>
        <v>usecubes</v>
      </c>
      <c r="B31" s="13" t="s">
        <v>40</v>
      </c>
      <c r="C31" s="19" t="s">
        <v>41</v>
      </c>
      <c r="D31" s="13" t="s">
        <v>50</v>
      </c>
    </row>
    <row r="32">
      <c r="A32" s="15" t="str">
        <f>HYPERLINK("http://www.g2conline.org/","3D Brain App")</f>
        <v>3D Brain App</v>
      </c>
      <c r="B32" s="13" t="s">
        <v>51</v>
      </c>
      <c r="C32" s="19" t="s">
        <v>52</v>
      </c>
      <c r="D32" s="11" t="s">
        <v>53</v>
      </c>
    </row>
    <row r="33">
      <c r="A33" s="10" t="s">
        <v>54</v>
      </c>
      <c r="B33" s="13" t="s">
        <v>51</v>
      </c>
      <c r="C33" s="19" t="s">
        <v>52</v>
      </c>
      <c r="D33" s="18" t="s">
        <v>55</v>
      </c>
    </row>
    <row r="34">
      <c r="A34" s="8" t="str">
        <f>HYPERLINK("https://www.biodigital.com/education","Biodigital Human ")</f>
        <v>Biodigital Human </v>
      </c>
      <c r="B34" s="13" t="s">
        <v>51</v>
      </c>
      <c r="C34" s="19" t="s">
        <v>52</v>
      </c>
      <c r="D34" s="11" t="s">
        <v>56</v>
      </c>
    </row>
    <row r="35">
      <c r="A35" s="15" t="str">
        <f>HYPERLINK("https://biomanbio.com/GamesandLabs/Cellgames/celldefense.html","Cell Defense: The Plasma Membrane App")</f>
        <v>Cell Defense: The Plasma Membrane App</v>
      </c>
      <c r="B35" s="13" t="s">
        <v>51</v>
      </c>
      <c r="C35" s="19" t="s">
        <v>52</v>
      </c>
      <c r="D35" s="11" t="s">
        <v>57</v>
      </c>
    </row>
    <row r="36">
      <c r="A36" s="15" t="str">
        <f>HYPERLINK("https://itunes.apple.com/us/app/eyedecide/id454280553?mt=8","EyeDecide App")</f>
        <v>EyeDecide App</v>
      </c>
      <c r="B36" s="13" t="s">
        <v>51</v>
      </c>
      <c r="C36" s="19" t="s">
        <v>52</v>
      </c>
      <c r="D36" s="11" t="s">
        <v>58</v>
      </c>
    </row>
    <row r="37">
      <c r="A37" s="20" t="str">
        <f>HYPERLINK("http://skeleton.funwithanatomy.com/","Fun with Anatomy 3D Skeleton edition ")</f>
        <v>Fun with Anatomy 3D Skeleton edition </v>
      </c>
      <c r="B37" s="13" t="s">
        <v>51</v>
      </c>
      <c r="C37" s="19" t="s">
        <v>52</v>
      </c>
      <c r="D37" s="11" t="s">
        <v>59</v>
      </c>
    </row>
    <row r="38">
      <c r="A38" s="15" t="str">
        <f>HYPERLINK("http://icell.hudsonalpha.org/icell.html","HudsonAlpha iCell")</f>
        <v>HudsonAlpha iCell</v>
      </c>
      <c r="B38" s="13" t="s">
        <v>51</v>
      </c>
      <c r="C38" s="19" t="s">
        <v>52</v>
      </c>
      <c r="D38" s="11" t="s">
        <v>60</v>
      </c>
    </row>
    <row r="39">
      <c r="A39" s="17" t="s">
        <v>61</v>
      </c>
      <c r="B39" s="13" t="s">
        <v>51</v>
      </c>
      <c r="C39" s="19" t="s">
        <v>52</v>
      </c>
      <c r="D39" s="11" t="s">
        <v>62</v>
      </c>
    </row>
    <row r="40">
      <c r="A40" s="15" t="str">
        <f>HYPERLINK("https://www.nlm.nih.gov/news/toxinvaders_mobile_game.html","TOXinvaders")</f>
        <v>TOXinvaders</v>
      </c>
      <c r="B40" s="13" t="s">
        <v>51</v>
      </c>
      <c r="C40" s="19" t="s">
        <v>63</v>
      </c>
      <c r="D40" s="11" t="s">
        <v>64</v>
      </c>
    </row>
    <row r="41">
      <c r="A41" s="15" t="str">
        <f>HYPERLINK("http://www.hhmi.org/biointeractive/biomeviewer","BiomeViewer")</f>
        <v>BiomeViewer</v>
      </c>
      <c r="B41" s="13" t="s">
        <v>65</v>
      </c>
      <c r="C41" s="19" t="s">
        <v>66</v>
      </c>
      <c r="D41" s="13" t="s">
        <v>67</v>
      </c>
    </row>
    <row r="42">
      <c r="A42" s="15" t="str">
        <f>HYPERLINK("http://www.learner.org/jnorth/","Journey North App")</f>
        <v>Journey North App</v>
      </c>
      <c r="B42" s="13" t="s">
        <v>65</v>
      </c>
      <c r="C42" s="19" t="s">
        <v>66</v>
      </c>
      <c r="D42" s="11" t="s">
        <v>68</v>
      </c>
    </row>
    <row r="43">
      <c r="A43" s="16" t="str">
        <f>HYPERLINK("http://ebird.org/content/ebird/","eBird")</f>
        <v>eBird</v>
      </c>
      <c r="B43" s="13" t="s">
        <v>65</v>
      </c>
      <c r="C43" s="19" t="s">
        <v>69</v>
      </c>
      <c r="D43" s="13" t="s">
        <v>70</v>
      </c>
    </row>
    <row r="44">
      <c r="A44" s="15" t="str">
        <f>HYPERLINK("http://www.inaturalist.org/","iNaturalist App")</f>
        <v>iNaturalist App</v>
      </c>
      <c r="B44" s="13" t="s">
        <v>65</v>
      </c>
      <c r="C44" s="19" t="s">
        <v>69</v>
      </c>
      <c r="D44" s="11" t="s">
        <v>71</v>
      </c>
    </row>
    <row r="45">
      <c r="A45" s="15" t="str">
        <f>HYPERLINK("http://kea-learnbirdsthroughplay.com/","Kea: Learn Birds Through Play")</f>
        <v>Kea: Learn Birds Through Play</v>
      </c>
      <c r="B45" s="13" t="s">
        <v>65</v>
      </c>
      <c r="C45" s="19" t="s">
        <v>69</v>
      </c>
      <c r="D45" s="11" t="s">
        <v>72</v>
      </c>
    </row>
    <row r="46">
      <c r="A46" s="15" t="str">
        <f>HYPERLINK("http://leafsnap.com/","Leafsnap App")</f>
        <v>Leafsnap App</v>
      </c>
      <c r="B46" s="13" t="s">
        <v>65</v>
      </c>
      <c r="C46" s="19" t="s">
        <v>69</v>
      </c>
      <c r="D46" s="11" t="s">
        <v>73</v>
      </c>
    </row>
    <row r="47">
      <c r="A47" s="16" t="str">
        <f>HYPERLINK("http://merlin.allaboutbirds.org/","Merlin Bird ID")</f>
        <v>Merlin Bird ID</v>
      </c>
      <c r="B47" s="13" t="s">
        <v>65</v>
      </c>
      <c r="C47" s="19" t="s">
        <v>69</v>
      </c>
      <c r="D47" s="13" t="s">
        <v>74</v>
      </c>
    </row>
    <row r="48">
      <c r="A48" s="15" t="str">
        <f>HYPERLINK("http://budburst.org/gomobile","Project BudBurst")</f>
        <v>Project BudBurst</v>
      </c>
      <c r="B48" s="13" t="s">
        <v>65</v>
      </c>
      <c r="C48" s="19" t="s">
        <v>69</v>
      </c>
      <c r="D48" s="11" t="s">
        <v>75</v>
      </c>
    </row>
    <row r="49">
      <c r="A49" s="15" t="str">
        <f>HYPERLINK("http://www.projectnoah.org/mobile","Project Noah")</f>
        <v>Project Noah</v>
      </c>
      <c r="B49" s="13" t="s">
        <v>65</v>
      </c>
      <c r="C49" s="19" t="s">
        <v>69</v>
      </c>
      <c r="D49" s="11" t="s">
        <v>76</v>
      </c>
    </row>
    <row r="50">
      <c r="A50" s="8" t="str">
        <f>HYPERLINK("http://www.hhmi.org/biointeractive/bacterial-id-virtual-lab-app","Bacterial ID Virtual Lab")</f>
        <v>Bacterial ID Virtual Lab</v>
      </c>
      <c r="B50" s="13" t="s">
        <v>77</v>
      </c>
      <c r="C50" s="19" t="s">
        <v>78</v>
      </c>
      <c r="D50" s="13" t="s">
        <v>79</v>
      </c>
    </row>
    <row r="51">
      <c r="A51" s="15" t="str">
        <f>HYPERLINK("https://itunes.apple.com/gm/app/base-chase/id1029115329?mt=8","Base Chase")</f>
        <v>Base Chase</v>
      </c>
      <c r="B51" s="13" t="s">
        <v>77</v>
      </c>
      <c r="C51" s="19" t="s">
        <v>78</v>
      </c>
      <c r="D51" s="11" t="s">
        <v>80</v>
      </c>
    </row>
    <row r="52">
      <c r="A52" s="15" t="str">
        <f>HYPERLINK("https://www.dnalc.org/resources/genescreen/","Gene Screen App")</f>
        <v>Gene Screen App</v>
      </c>
      <c r="B52" s="13" t="s">
        <v>77</v>
      </c>
      <c r="C52" s="19" t="s">
        <v>81</v>
      </c>
      <c r="D52" s="11" t="s">
        <v>82</v>
      </c>
    </row>
    <row r="53">
      <c r="A53" s="8" t="str">
        <f>HYPERLINK("http://www.hhmi.org/biointeractive/lizard-evolution-virtual-lab-app","Lizard Evolution Virtual Lab")</f>
        <v>Lizard Evolution Virtual Lab</v>
      </c>
      <c r="B53" s="13" t="s">
        <v>83</v>
      </c>
      <c r="C53" s="19" t="s">
        <v>84</v>
      </c>
      <c r="D53" s="13" t="s">
        <v>85</v>
      </c>
    </row>
    <row r="54">
      <c r="A54" s="16" t="str">
        <f>HYPERLINK("http://www.hhmi.org/biointeractive/stickleback-evolution-virtual-lab-app","Stickleback Evolution Virtual Lab app")</f>
        <v>Stickleback Evolution Virtual Lab app</v>
      </c>
      <c r="B54" s="13" t="s">
        <v>83</v>
      </c>
      <c r="C54" s="19" t="s">
        <v>84</v>
      </c>
      <c r="D54" s="13" t="s">
        <v>86</v>
      </c>
    </row>
    <row r="55">
      <c r="A55" s="15" t="str">
        <f>HYPERLINK("http://thepartnershipineducation.com/DarwinsInterview.html","Charles Darwin Synthetic Interview Lite ")</f>
        <v>Charles Darwin Synthetic Interview Lite </v>
      </c>
      <c r="B55" s="13" t="s">
        <v>83</v>
      </c>
      <c r="C55" s="19" t="s">
        <v>87</v>
      </c>
      <c r="D55" s="21" t="s">
        <v>88</v>
      </c>
    </row>
    <row r="56">
      <c r="A56" s="15" t="str">
        <f>HYPERLINK("https://itunes.apple.com/us/app/bohr-thru/id1029973499?mt=8","Bohr Thru")</f>
        <v>Bohr Thru</v>
      </c>
      <c r="B56" s="13" t="s">
        <v>89</v>
      </c>
      <c r="C56" s="19" t="s">
        <v>90</v>
      </c>
      <c r="D56" s="11" t="s">
        <v>91</v>
      </c>
    </row>
    <row r="57">
      <c r="A57" s="16" t="str">
        <f>HYPERLINK("http://elements4d.daqri.com/","Elements 4D")</f>
        <v>Elements 4D</v>
      </c>
      <c r="B57" s="13" t="s">
        <v>89</v>
      </c>
      <c r="C57" s="19" t="s">
        <v>90</v>
      </c>
      <c r="D57" s="13" t="s">
        <v>92</v>
      </c>
    </row>
    <row r="58">
      <c r="A58" s="17" t="s">
        <v>93</v>
      </c>
      <c r="B58" s="13" t="s">
        <v>89</v>
      </c>
      <c r="C58" s="19" t="s">
        <v>90</v>
      </c>
      <c r="D58" s="11" t="s">
        <v>94</v>
      </c>
    </row>
    <row r="59">
      <c r="A59" s="15" t="str">
        <f>HYPERLINK("http://www.emdmillipore.com/US/en/search-options/mobile-apps/periodic-table/V1.b.qB._EMAAAFApKEQWTYw,nav","Periodic Table of the Elements (called: EMD PTE)")</f>
        <v>Periodic Table of the Elements (called: EMD PTE)</v>
      </c>
      <c r="B59" s="13" t="s">
        <v>89</v>
      </c>
      <c r="C59" s="19" t="s">
        <v>90</v>
      </c>
      <c r="D59" s="11" t="s">
        <v>95</v>
      </c>
    </row>
    <row r="60">
      <c r="A60" s="8" t="str">
        <f>HYPERLINK("https://chrome.google.com/webstore/detail/useful-periodic-table-lit/chachkegffmilnmdlonllkhkfkakghie?hl=en-US","Useful Periodic Table (lite) ")</f>
        <v>Useful Periodic Table (lite) </v>
      </c>
      <c r="B60" s="13" t="s">
        <v>89</v>
      </c>
      <c r="C60" s="19" t="s">
        <v>90</v>
      </c>
      <c r="D60" s="11" t="s">
        <v>96</v>
      </c>
    </row>
    <row r="61">
      <c r="A61" s="15" t="str">
        <f>HYPERLINK("http://sciencenetlinks.com/tools/goreact-app/","goREACT App")</f>
        <v>goREACT App</v>
      </c>
      <c r="B61" s="13" t="s">
        <v>89</v>
      </c>
      <c r="C61" s="19" t="s">
        <v>97</v>
      </c>
      <c r="D61" s="11" t="s">
        <v>98</v>
      </c>
    </row>
    <row r="62">
      <c r="A62" s="16" t="str">
        <f>HYPERLINK("https://lab4u.co/lab4physics/","Lab4Physics")</f>
        <v>Lab4Physics</v>
      </c>
      <c r="B62" s="13" t="s">
        <v>99</v>
      </c>
      <c r="C62" s="19" t="s">
        <v>100</v>
      </c>
      <c r="D62" s="13" t="s">
        <v>101</v>
      </c>
    </row>
    <row r="63">
      <c r="A63" s="16" t="str">
        <f>HYPERLINK("http://noticing.nysci.org/apps/playground-physics/","Playground Physics")</f>
        <v>Playground Physics</v>
      </c>
      <c r="B63" s="13" t="s">
        <v>99</v>
      </c>
      <c r="C63" s="19" t="s">
        <v>100</v>
      </c>
      <c r="D63" s="13" t="s">
        <v>102</v>
      </c>
    </row>
    <row r="64">
      <c r="A64" s="15" t="str">
        <f>HYPERLINK("http://sciencenetlinks.com/gravity-launch/","Gravity Launch App")</f>
        <v>Gravity Launch App</v>
      </c>
      <c r="B64" s="13" t="s">
        <v>99</v>
      </c>
      <c r="C64" s="19" t="s">
        <v>103</v>
      </c>
      <c r="D64" s="11" t="s">
        <v>104</v>
      </c>
    </row>
    <row r="65">
      <c r="A65" s="15" t="str">
        <f>HYPERLINK("http://playwithorbit.com/","Orbit - Playing with Gravity")</f>
        <v>Orbit - Playing with Gravity</v>
      </c>
      <c r="B65" s="13" t="s">
        <v>99</v>
      </c>
      <c r="C65" s="19" t="s">
        <v>103</v>
      </c>
      <c r="D65" s="11" t="s">
        <v>105</v>
      </c>
    </row>
    <row r="66">
      <c r="A66" s="15" t="str">
        <f>HYPERLINK("https://www.exploratorium.edu/explore/apps","Sound Rebound")</f>
        <v>Sound Rebound</v>
      </c>
      <c r="B66" s="13" t="s">
        <v>106</v>
      </c>
      <c r="C66" s="22" t="s">
        <v>107</v>
      </c>
      <c r="D66" s="11" t="s">
        <v>108</v>
      </c>
    </row>
    <row r="67">
      <c r="A67" s="15" t="str">
        <f>HYPERLINK("https://www.exploratorium.edu/explore/apps/sound-uncovered","Sound Uncovered")</f>
        <v>Sound Uncovered</v>
      </c>
      <c r="B67" s="13" t="s">
        <v>106</v>
      </c>
      <c r="C67" s="22" t="s">
        <v>107</v>
      </c>
      <c r="D67" s="11" t="s">
        <v>109</v>
      </c>
    </row>
    <row r="68">
      <c r="A68" s="15" t="str">
        <f>HYPERLINK("http://www.mazalearn.com/","Science Game - Electromagnetism and Waves ")</f>
        <v>Science Game - Electromagnetism and Waves </v>
      </c>
      <c r="B68" s="13" t="s">
        <v>106</v>
      </c>
      <c r="C68" s="22" t="s">
        <v>110</v>
      </c>
      <c r="D68" s="11" t="s">
        <v>111</v>
      </c>
    </row>
    <row r="69">
      <c r="A69" s="15" t="str">
        <f>HYPERLINK("http://www.active-explorer.com/leader-info","Active Explorer App")</f>
        <v>Active Explorer App</v>
      </c>
      <c r="B69" s="23" t="s">
        <v>112</v>
      </c>
      <c r="C69" s="9" t="s">
        <v>113</v>
      </c>
      <c r="D69" s="11" t="s">
        <v>114</v>
      </c>
    </row>
    <row r="70">
      <c r="A70" s="24" t="str">
        <f>HYPERLINK("https://www.brainpop.com/about/apps/","BrainPop Featured Movie")</f>
        <v>BrainPop Featured Movie</v>
      </c>
      <c r="B70" s="23" t="s">
        <v>112</v>
      </c>
      <c r="C70" s="9" t="s">
        <v>113</v>
      </c>
      <c r="D70" s="13" t="s">
        <v>115</v>
      </c>
    </row>
    <row r="71">
      <c r="A71" s="15" t="str">
        <f>HYPERLINK("https://itunes.apple.com/gb/app/cityhacks-in-search-sleep/id1054502732","CityHacks: In Search of Sleep (a BiblioTech™ book) ")</f>
        <v>CityHacks: In Search of Sleep (a BiblioTech™ book) </v>
      </c>
      <c r="B71" s="23" t="s">
        <v>112</v>
      </c>
      <c r="C71" s="9" t="s">
        <v>113</v>
      </c>
      <c r="D71" s="11" t="s">
        <v>116</v>
      </c>
    </row>
    <row r="72">
      <c r="A72" s="15" t="str">
        <f>HYPERLINK("http://www.hhmi.org/biointeractive/click-and-learn-app","Click and Learn app")</f>
        <v>Click and Learn app</v>
      </c>
      <c r="B72" s="13" t="s">
        <v>112</v>
      </c>
      <c r="C72" s="9" t="s">
        <v>113</v>
      </c>
      <c r="D72" s="13" t="s">
        <v>117</v>
      </c>
    </row>
    <row r="73">
      <c r="A73" s="10" t="s">
        <v>118</v>
      </c>
      <c r="B73" s="23" t="s">
        <v>112</v>
      </c>
      <c r="C73" s="9" t="s">
        <v>113</v>
      </c>
      <c r="D73" s="18" t="s">
        <v>119</v>
      </c>
    </row>
    <row r="74">
      <c r="A74" s="12" t="str">
        <f>HYPERLINK("https://chrome.google.com/webstore/detail/edge-the-web-ruler/njlkegdphefeellhaongiopcfgcinikh?hl=en","Edge: The Web Ruler")</f>
        <v>Edge: The Web Ruler</v>
      </c>
      <c r="B74" s="23" t="s">
        <v>112</v>
      </c>
      <c r="C74" s="9" t="s">
        <v>113</v>
      </c>
      <c r="D74" s="13" t="s">
        <v>120</v>
      </c>
    </row>
    <row r="75">
      <c r="A75" s="17" t="s">
        <v>121</v>
      </c>
      <c r="B75" s="23" t="s">
        <v>112</v>
      </c>
      <c r="C75" s="9" t="s">
        <v>113</v>
      </c>
      <c r="D75" s="11" t="s">
        <v>122</v>
      </c>
    </row>
    <row r="76">
      <c r="A76" s="12" t="str">
        <f>HYPERLINK("https://www.khanacademy.org/","Khan Academy")</f>
        <v>Khan Academy</v>
      </c>
      <c r="B76" s="23" t="s">
        <v>112</v>
      </c>
      <c r="C76" s="9" t="s">
        <v>113</v>
      </c>
      <c r="D76" s="23" t="s">
        <v>123</v>
      </c>
    </row>
    <row r="77">
      <c r="A77" s="12" t="str">
        <f>HYPERLINK("http://www.latlong.io/","latlog.io")</f>
        <v>latlog.io</v>
      </c>
      <c r="B77" s="23" t="s">
        <v>112</v>
      </c>
      <c r="C77" s="9" t="s">
        <v>113</v>
      </c>
      <c r="D77" s="13" t="s">
        <v>124</v>
      </c>
    </row>
    <row r="78">
      <c r="A78" s="16" t="str">
        <f>HYPERLINK("https://newsela.com/","Newsela")</f>
        <v>Newsela</v>
      </c>
      <c r="B78" s="23" t="s">
        <v>112</v>
      </c>
      <c r="C78" s="9" t="s">
        <v>113</v>
      </c>
      <c r="D78" s="13" t="s">
        <v>125</v>
      </c>
    </row>
    <row r="79">
      <c r="A79" s="16" t="str">
        <f>HYPERLINK("https://www.masteryconnect.com/goodies.html","Next Generation Science Standards ")</f>
        <v>Next Generation Science Standards </v>
      </c>
      <c r="B79" s="23" t="s">
        <v>112</v>
      </c>
      <c r="C79" s="9" t="s">
        <v>113</v>
      </c>
      <c r="D79" s="13" t="s">
        <v>126</v>
      </c>
    </row>
    <row r="80">
      <c r="A80" s="24" t="str">
        <f>HYPERLINK("https://piktochart.com/","Piktochart")</f>
        <v>Piktochart</v>
      </c>
      <c r="B80" s="23" t="s">
        <v>112</v>
      </c>
      <c r="C80" s="9" t="s">
        <v>113</v>
      </c>
      <c r="D80" s="25" t="s">
        <v>127</v>
      </c>
    </row>
    <row r="81">
      <c r="A81" s="16" t="str">
        <f>HYPERLINK("https://plot.ly/","Plotly graphs")</f>
        <v>Plotly graphs</v>
      </c>
      <c r="B81" s="23" t="s">
        <v>112</v>
      </c>
      <c r="C81" s="9" t="s">
        <v>113</v>
      </c>
      <c r="D81" s="13" t="s">
        <v>128</v>
      </c>
    </row>
    <row r="82">
      <c r="A82" s="16" t="str">
        <f>HYPERLINK("http://www.thepocketlab.com/","PocketLab")</f>
        <v>PocketLab</v>
      </c>
      <c r="B82" s="23" t="s">
        <v>112</v>
      </c>
      <c r="C82" s="9" t="s">
        <v>113</v>
      </c>
      <c r="D82" s="13" t="s">
        <v>129</v>
      </c>
    </row>
    <row r="83">
      <c r="A83" s="15" t="str">
        <f>HYPERLINK("https://itunes.apple.com/us/app/ruler-2nd-the-endless-tape/id348584932?mt=8","Ruler 2nd: The Endless Tape (or Multi Measures 2: All-in-1 kit)")</f>
        <v>Ruler 2nd: The Endless Tape (or Multi Measures 2: All-in-1 kit)</v>
      </c>
      <c r="B83" s="23" t="s">
        <v>112</v>
      </c>
      <c r="C83" s="9" t="s">
        <v>113</v>
      </c>
      <c r="D83" s="11" t="s">
        <v>130</v>
      </c>
    </row>
    <row r="84">
      <c r="A84" s="15" t="str">
        <f>HYPERLINK("https://itunes.apple.com/us/app/science-explorer-by-visionlearning/id914985551?mt=8","Science Explorer by Visionlearning")</f>
        <v>Science Explorer by Visionlearning</v>
      </c>
      <c r="B84" s="23" t="s">
        <v>112</v>
      </c>
      <c r="C84" s="9" t="s">
        <v>113</v>
      </c>
      <c r="D84" s="11" t="s">
        <v>131</v>
      </c>
    </row>
    <row r="85">
      <c r="A85" s="15" t="str">
        <f>HYPERLINK("http://www.visionlearning.com/en/glossary","Science Glossary")</f>
        <v>Science Glossary</v>
      </c>
      <c r="B85" s="23" t="s">
        <v>112</v>
      </c>
      <c r="C85" s="9" t="s">
        <v>113</v>
      </c>
      <c r="D85" s="11" t="s">
        <v>132</v>
      </c>
    </row>
    <row r="86">
      <c r="A86" s="15" t="str">
        <f>HYPERLINK("https://science360.gov/radio/","Science360 Radio")</f>
        <v>Science360 Radio</v>
      </c>
      <c r="B86" s="23" t="s">
        <v>112</v>
      </c>
      <c r="C86" s="9" t="s">
        <v>113</v>
      </c>
      <c r="D86" s="11" t="s">
        <v>133</v>
      </c>
    </row>
    <row r="87">
      <c r="A87" s="15" t="str">
        <f>HYPERLINK("http://www.si.edu/apps/smithsonianmobile","Smithsonian Mobile")</f>
        <v>Smithsonian Mobile</v>
      </c>
      <c r="B87" s="23" t="s">
        <v>112</v>
      </c>
      <c r="C87" s="9" t="s">
        <v>113</v>
      </c>
      <c r="D87" s="14" t="s">
        <v>134</v>
      </c>
    </row>
    <row r="88">
      <c r="A88" s="15" t="str">
        <f>HYPERLINK("https://www.pasco.com/sparkvue/","SPARKvue")</f>
        <v>SPARKvue</v>
      </c>
      <c r="B88" s="23" t="s">
        <v>112</v>
      </c>
      <c r="C88" s="9" t="s">
        <v>113</v>
      </c>
      <c r="D88" s="13" t="s">
        <v>135</v>
      </c>
    </row>
    <row r="89">
      <c r="A89" s="15" t="str">
        <f>HYPERLINK("http://stemstudy.com/","STEM Study")</f>
        <v>STEM Study</v>
      </c>
      <c r="B89" s="23" t="s">
        <v>112</v>
      </c>
      <c r="C89" s="9" t="s">
        <v>113</v>
      </c>
      <c r="D89" s="11" t="s">
        <v>136</v>
      </c>
    </row>
    <row r="90">
      <c r="A90" s="16" t="str">
        <f>HYPERLINK("http://www.vernier.com/products/software/ga-app/","Vernier Graphical Analysis")</f>
        <v>Vernier Graphical Analysis</v>
      </c>
      <c r="B90" s="23" t="s">
        <v>112</v>
      </c>
      <c r="C90" s="9" t="s">
        <v>113</v>
      </c>
      <c r="D90" s="13" t="s">
        <v>137</v>
      </c>
    </row>
    <row r="91">
      <c r="A91" s="15" t="str">
        <f>HYPERLINK("http://sciencenetlinks.com/tools/videoscience-app/","VideoScience")</f>
        <v>VideoScience</v>
      </c>
      <c r="B91" s="23" t="s">
        <v>112</v>
      </c>
      <c r="C91" s="9" t="s">
        <v>113</v>
      </c>
      <c r="D91" s="11" t="s">
        <v>138</v>
      </c>
    </row>
    <row r="92">
      <c r="A92" s="12" t="str">
        <f>HYPERLINK("http://weather.weatherbug.com/","WeatherBug")</f>
        <v>WeatherBug</v>
      </c>
      <c r="B92" s="23" t="s">
        <v>112</v>
      </c>
      <c r="C92" s="9" t="s">
        <v>113</v>
      </c>
      <c r="D92" s="13" t="s">
        <v>139</v>
      </c>
    </row>
    <row r="93">
      <c r="A93" s="12" t="str">
        <f>HYPERLINK("http://wixie.com/","Wixie")</f>
        <v>Wixie</v>
      </c>
      <c r="B93" s="23" t="s">
        <v>112</v>
      </c>
      <c r="C93" s="9" t="s">
        <v>113</v>
      </c>
      <c r="D93" s="13" t="s">
        <v>140</v>
      </c>
    </row>
  </sheetData>
  <mergeCells count="3">
    <mergeCell ref="A1:A2"/>
    <mergeCell ref="B1:C1"/>
    <mergeCell ref="D1:D2"/>
  </mergeCells>
  <hyperlinks>
    <hyperlink r:id="rId1" ref="C3"/>
    <hyperlink r:id="rId2" ref="C4"/>
    <hyperlink r:id="rId3" ref="C5"/>
    <hyperlink r:id="rId4" ref="C6"/>
    <hyperlink r:id="rId5" ref="C7"/>
    <hyperlink r:id="rId6" ref="C8"/>
    <hyperlink r:id="rId7" ref="C9"/>
    <hyperlink r:id="rId8" ref="C10"/>
    <hyperlink r:id="rId9" ref="C11"/>
    <hyperlink r:id="rId10" ref="C12"/>
    <hyperlink r:id="rId11" ref="C13"/>
    <hyperlink r:id="rId12" ref="A14"/>
    <hyperlink r:id="rId13" ref="C14"/>
    <hyperlink r:id="rId14" ref="A15"/>
    <hyperlink r:id="rId15" ref="C15"/>
    <hyperlink r:id="rId16" ref="C16"/>
    <hyperlink r:id="rId17" ref="C17"/>
    <hyperlink r:id="rId18" ref="A18"/>
    <hyperlink r:id="rId19" ref="C18"/>
    <hyperlink r:id="rId20" ref="C19"/>
    <hyperlink r:id="rId21" ref="C20"/>
    <hyperlink r:id="rId22" ref="C21"/>
    <hyperlink r:id="rId23" ref="A22"/>
    <hyperlink r:id="rId24" ref="C22"/>
    <hyperlink r:id="rId25" ref="C23"/>
    <hyperlink r:id="rId26" ref="C24"/>
    <hyperlink r:id="rId27" ref="C25"/>
    <hyperlink r:id="rId28" ref="C26"/>
    <hyperlink r:id="rId29" ref="C27"/>
    <hyperlink r:id="rId30" ref="A28"/>
    <hyperlink r:id="rId31" ref="C28"/>
    <hyperlink r:id="rId32" ref="A29"/>
    <hyperlink r:id="rId33" ref="C29"/>
    <hyperlink r:id="rId34" ref="C30"/>
    <hyperlink r:id="rId35" ref="C31"/>
    <hyperlink r:id="rId36" ref="C32"/>
    <hyperlink r:id="rId37" location=".VJ7LGsAAA" ref="A33"/>
    <hyperlink r:id="rId38" ref="C33"/>
    <hyperlink r:id="rId39" ref="C34"/>
    <hyperlink r:id="rId40" ref="C35"/>
    <hyperlink r:id="rId41" ref="C36"/>
    <hyperlink r:id="rId42" ref="C37"/>
    <hyperlink r:id="rId43" ref="C38"/>
    <hyperlink r:id="rId44" ref="A39"/>
    <hyperlink r:id="rId45" ref="C39"/>
    <hyperlink r:id="rId46" ref="C40"/>
    <hyperlink r:id="rId47" ref="C41"/>
    <hyperlink r:id="rId48" ref="C42"/>
    <hyperlink r:id="rId49" ref="C43"/>
    <hyperlink r:id="rId50" ref="C44"/>
    <hyperlink r:id="rId51" ref="C45"/>
    <hyperlink r:id="rId52" ref="C46"/>
    <hyperlink r:id="rId53" ref="C47"/>
    <hyperlink r:id="rId54" ref="C48"/>
    <hyperlink r:id="rId55" ref="C49"/>
    <hyperlink r:id="rId56" ref="C50"/>
    <hyperlink r:id="rId57" ref="C51"/>
    <hyperlink r:id="rId58" ref="C52"/>
    <hyperlink r:id="rId59" ref="C53"/>
    <hyperlink r:id="rId60" ref="C54"/>
    <hyperlink r:id="rId61" ref="C55"/>
    <hyperlink r:id="rId62" ref="C56"/>
    <hyperlink r:id="rId63" ref="C57"/>
    <hyperlink r:id="rId64" ref="A58"/>
    <hyperlink r:id="rId65" ref="C58"/>
    <hyperlink r:id="rId66" ref="C59"/>
    <hyperlink r:id="rId67" ref="C60"/>
    <hyperlink r:id="rId68" ref="C61"/>
    <hyperlink r:id="rId69" ref="C62"/>
    <hyperlink r:id="rId70" ref="C63"/>
    <hyperlink r:id="rId71" ref="C64"/>
    <hyperlink r:id="rId72" ref="C65"/>
    <hyperlink r:id="rId73" ref="C66"/>
    <hyperlink r:id="rId74" ref="C67"/>
    <hyperlink r:id="rId75" ref="C68"/>
    <hyperlink r:id="rId76" ref="A73"/>
    <hyperlink r:id="rId77" ref="A75"/>
  </hyperlinks>
  <drawing r:id="rId78"/>
</worksheet>
</file>